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goba\Documents\00000 Census 2020 redistricting\Santa Clara city\pieces 2021\"/>
    </mc:Choice>
  </mc:AlternateContent>
  <xr:revisionPtr revIDLastSave="0" documentId="13_ncr:1_{3006F7B5-4937-43C4-81C4-41FCFAD30A25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data" sheetId="10" r:id="rId1"/>
    <sheet name="Calculator with data" sheetId="3" r:id="rId2"/>
    <sheet name="Pieces map" sheetId="7" r:id="rId3"/>
    <sheet name="Instructions" sheetId="4" r:id="rId4"/>
  </sheets>
  <definedNames>
    <definedName name="_xlnm.Print_Area" localSheetId="1">'Calculator with data'!$O$2:$AC$19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68" i="3" l="1"/>
  <c r="AG68" i="3"/>
  <c r="AF68" i="3"/>
  <c r="M68" i="3"/>
  <c r="F68" i="3" s="1"/>
  <c r="L68" i="3"/>
  <c r="E68" i="3" s="1"/>
  <c r="K68" i="3"/>
  <c r="D68" i="3" s="1"/>
  <c r="J68" i="3"/>
  <c r="C68" i="3" s="1"/>
  <c r="I68" i="3"/>
  <c r="B68" i="3" s="1"/>
  <c r="H68" i="3"/>
  <c r="A68" i="3" s="1"/>
  <c r="U71" i="3"/>
  <c r="T71" i="3"/>
  <c r="S71" i="3"/>
  <c r="R71" i="3"/>
  <c r="Q71" i="3"/>
  <c r="M69" i="3"/>
  <c r="F69" i="3" s="1"/>
  <c r="L69" i="3"/>
  <c r="E69" i="3" s="1"/>
  <c r="K69" i="3"/>
  <c r="AT69" i="3" s="1"/>
  <c r="J69" i="3"/>
  <c r="AK69" i="3" s="1"/>
  <c r="I69" i="3"/>
  <c r="B69" i="3" s="1"/>
  <c r="H69" i="3"/>
  <c r="AB69" i="3" s="1"/>
  <c r="M67" i="3"/>
  <c r="F67" i="3" s="1"/>
  <c r="L67" i="3"/>
  <c r="AZ67" i="3" s="1"/>
  <c r="K67" i="3"/>
  <c r="AQ67" i="3" s="1"/>
  <c r="J67" i="3"/>
  <c r="AN67" i="3" s="1"/>
  <c r="I67" i="3"/>
  <c r="B67" i="3" s="1"/>
  <c r="H67" i="3"/>
  <c r="A67" i="3" s="1"/>
  <c r="M66" i="3"/>
  <c r="F66" i="3" s="1"/>
  <c r="L66" i="3"/>
  <c r="E66" i="3" s="1"/>
  <c r="K66" i="3"/>
  <c r="J66" i="3"/>
  <c r="AM66" i="3" s="1"/>
  <c r="I66" i="3"/>
  <c r="B66" i="3" s="1"/>
  <c r="H66" i="3"/>
  <c r="M65" i="3"/>
  <c r="F65" i="3" s="1"/>
  <c r="L65" i="3"/>
  <c r="K65" i="3"/>
  <c r="AT65" i="3" s="1"/>
  <c r="J65" i="3"/>
  <c r="AK65" i="3" s="1"/>
  <c r="I65" i="3"/>
  <c r="B65" i="3" s="1"/>
  <c r="H65" i="3"/>
  <c r="A65" i="3" s="1"/>
  <c r="M64" i="3"/>
  <c r="F64" i="3" s="1"/>
  <c r="L64" i="3"/>
  <c r="E64" i="3" s="1"/>
  <c r="K64" i="3"/>
  <c r="AS64" i="3" s="1"/>
  <c r="J64" i="3"/>
  <c r="AO64" i="3" s="1"/>
  <c r="I64" i="3"/>
  <c r="B64" i="3" s="1"/>
  <c r="H64" i="3"/>
  <c r="AB64" i="3" s="1"/>
  <c r="M63" i="3"/>
  <c r="F63" i="3" s="1"/>
  <c r="L63" i="3"/>
  <c r="AX63" i="3" s="1"/>
  <c r="K63" i="3"/>
  <c r="AT63" i="3" s="1"/>
  <c r="J63" i="3"/>
  <c r="AL63" i="3" s="1"/>
  <c r="I63" i="3"/>
  <c r="B63" i="3" s="1"/>
  <c r="H63" i="3"/>
  <c r="A63" i="3" s="1"/>
  <c r="M62" i="3"/>
  <c r="F62" i="3" s="1"/>
  <c r="L62" i="3"/>
  <c r="E62" i="3" s="1"/>
  <c r="K62" i="3"/>
  <c r="AQ62" i="3" s="1"/>
  <c r="J62" i="3"/>
  <c r="I62" i="3"/>
  <c r="B62" i="3" s="1"/>
  <c r="H62" i="3"/>
  <c r="Z62" i="3" s="1"/>
  <c r="M61" i="3"/>
  <c r="F61" i="3" s="1"/>
  <c r="L61" i="3"/>
  <c r="AW61" i="3" s="1"/>
  <c r="K61" i="3"/>
  <c r="AT61" i="3" s="1"/>
  <c r="J61" i="3"/>
  <c r="AN61" i="3" s="1"/>
  <c r="I61" i="3"/>
  <c r="B61" i="3" s="1"/>
  <c r="H61" i="3"/>
  <c r="A61" i="3" s="1"/>
  <c r="M60" i="3"/>
  <c r="F60" i="3" s="1"/>
  <c r="L60" i="3"/>
  <c r="E60" i="3" s="1"/>
  <c r="K60" i="3"/>
  <c r="AR60" i="3" s="1"/>
  <c r="J60" i="3"/>
  <c r="AN60" i="3" s="1"/>
  <c r="I60" i="3"/>
  <c r="B60" i="3" s="1"/>
  <c r="H60" i="3"/>
  <c r="M59" i="3"/>
  <c r="F59" i="3" s="1"/>
  <c r="L59" i="3"/>
  <c r="AX59" i="3" s="1"/>
  <c r="K59" i="3"/>
  <c r="J59" i="3"/>
  <c r="AL59" i="3" s="1"/>
  <c r="I59" i="3"/>
  <c r="B59" i="3" s="1"/>
  <c r="H59" i="3"/>
  <c r="A59" i="3" s="1"/>
  <c r="AI22" i="3"/>
  <c r="AH22" i="3"/>
  <c r="AG22" i="3"/>
  <c r="AF22" i="3"/>
  <c r="AE22" i="3"/>
  <c r="AH68" i="3" l="1"/>
  <c r="AI68" i="3"/>
  <c r="AK68" i="3"/>
  <c r="AQ68" i="3"/>
  <c r="AY68" i="3"/>
  <c r="Y68" i="3"/>
  <c r="AR68" i="3"/>
  <c r="BA68" i="3"/>
  <c r="Z68" i="3"/>
  <c r="AS68" i="3"/>
  <c r="BC68" i="3"/>
  <c r="AA68" i="3"/>
  <c r="AT68" i="3"/>
  <c r="BD68" i="3"/>
  <c r="AB68" i="3"/>
  <c r="AL68" i="3"/>
  <c r="BJ68" i="3" s="1"/>
  <c r="AU68" i="3"/>
  <c r="BE68" i="3"/>
  <c r="AZ68" i="3"/>
  <c r="AC68" i="3"/>
  <c r="AM68" i="3"/>
  <c r="AW68" i="3"/>
  <c r="BF68" i="3"/>
  <c r="AE68" i="3"/>
  <c r="AN68" i="3"/>
  <c r="AX68" i="3"/>
  <c r="BG68" i="3"/>
  <c r="AU66" i="3"/>
  <c r="AO62" i="3"/>
  <c r="AC66" i="3"/>
  <c r="AC60" i="3"/>
  <c r="BA65" i="3"/>
  <c r="AU59" i="3"/>
  <c r="AQ66" i="3"/>
  <c r="BA67" i="3"/>
  <c r="C66" i="3"/>
  <c r="D65" i="3"/>
  <c r="AK64" i="3"/>
  <c r="C63" i="3"/>
  <c r="BC62" i="3"/>
  <c r="AX61" i="3"/>
  <c r="AG60" i="3"/>
  <c r="AE59" i="3"/>
  <c r="D62" i="3"/>
  <c r="D63" i="3"/>
  <c r="C64" i="3"/>
  <c r="C65" i="3"/>
  <c r="AF59" i="3"/>
  <c r="AS60" i="3"/>
  <c r="AY61" i="3"/>
  <c r="BD62" i="3"/>
  <c r="AL64" i="3"/>
  <c r="AB65" i="3"/>
  <c r="AX65" i="3"/>
  <c r="AZ66" i="3"/>
  <c r="Y69" i="3"/>
  <c r="E61" i="3"/>
  <c r="E63" i="3"/>
  <c r="D64" i="3"/>
  <c r="A66" i="3"/>
  <c r="C67" i="3"/>
  <c r="AM59" i="3"/>
  <c r="BC60" i="3"/>
  <c r="AZ61" i="3"/>
  <c r="AM63" i="3"/>
  <c r="AM64" i="3"/>
  <c r="AC65" i="3"/>
  <c r="BG65" i="3"/>
  <c r="Y67" i="3"/>
  <c r="Z69" i="3"/>
  <c r="E65" i="3"/>
  <c r="AN59" i="3"/>
  <c r="BD60" i="3"/>
  <c r="AA62" i="3"/>
  <c r="AN63" i="3"/>
  <c r="AT64" i="3"/>
  <c r="AE65" i="3"/>
  <c r="AE66" i="3"/>
  <c r="AF67" i="3"/>
  <c r="AH69" i="3"/>
  <c r="AO59" i="3"/>
  <c r="BE60" i="3"/>
  <c r="AR62" i="3"/>
  <c r="AQ63" i="3"/>
  <c r="AU64" i="3"/>
  <c r="AL65" i="3"/>
  <c r="AF66" i="3"/>
  <c r="AG67" i="3"/>
  <c r="AL69" i="3"/>
  <c r="AW65" i="3"/>
  <c r="C59" i="3"/>
  <c r="AY59" i="3"/>
  <c r="AB61" i="3"/>
  <c r="AS62" i="3"/>
  <c r="AY63" i="3"/>
  <c r="AW64" i="3"/>
  <c r="AM65" i="3"/>
  <c r="AG66" i="3"/>
  <c r="AH67" i="3"/>
  <c r="BE69" i="3"/>
  <c r="BF64" i="3"/>
  <c r="AE60" i="3"/>
  <c r="AF61" i="3"/>
  <c r="AT62" i="3"/>
  <c r="AZ63" i="3"/>
  <c r="BD64" i="3"/>
  <c r="AN65" i="3"/>
  <c r="AN66" i="3"/>
  <c r="AO67" i="3"/>
  <c r="BF69" i="3"/>
  <c r="AC59" i="3"/>
  <c r="AF60" i="3"/>
  <c r="AO61" i="3"/>
  <c r="BA62" i="3"/>
  <c r="BC63" i="3"/>
  <c r="BE64" i="3"/>
  <c r="AU65" i="3"/>
  <c r="AO66" i="3"/>
  <c r="AR67" i="3"/>
  <c r="AK62" i="3"/>
  <c r="D59" i="3"/>
  <c r="A60" i="3"/>
  <c r="D66" i="3"/>
  <c r="D67" i="3"/>
  <c r="A69" i="3"/>
  <c r="AG59" i="3"/>
  <c r="AQ59" i="3"/>
  <c r="AZ59" i="3"/>
  <c r="Y60" i="3"/>
  <c r="AH60" i="3"/>
  <c r="AT60" i="3"/>
  <c r="BF60" i="3"/>
  <c r="AG61" i="3"/>
  <c r="AQ61" i="3"/>
  <c r="BC61" i="3"/>
  <c r="AB62" i="3"/>
  <c r="AL62" i="3"/>
  <c r="AU62" i="3"/>
  <c r="BE62" i="3"/>
  <c r="AF63" i="3"/>
  <c r="AR63" i="3"/>
  <c r="BD63" i="3"/>
  <c r="AE64" i="3"/>
  <c r="AN64" i="3"/>
  <c r="AX64" i="3"/>
  <c r="BG64" i="3"/>
  <c r="AF65" i="3"/>
  <c r="AO65" i="3"/>
  <c r="AY65" i="3"/>
  <c r="Y66" i="3"/>
  <c r="AH66" i="3"/>
  <c r="AR66" i="3"/>
  <c r="BA66" i="3"/>
  <c r="Z67" i="3"/>
  <c r="AI67" i="3"/>
  <c r="AS67" i="3"/>
  <c r="BC67" i="3"/>
  <c r="AA69" i="3"/>
  <c r="AM69" i="3"/>
  <c r="AY69" i="3"/>
  <c r="AU60" i="3"/>
  <c r="AO69" i="3"/>
  <c r="E59" i="3"/>
  <c r="C60" i="3"/>
  <c r="C61" i="3"/>
  <c r="E67" i="3"/>
  <c r="C69" i="3"/>
  <c r="Y59" i="3"/>
  <c r="AH59" i="3"/>
  <c r="AR59" i="3"/>
  <c r="BA59" i="3"/>
  <c r="Z60" i="3"/>
  <c r="AK60" i="3"/>
  <c r="AW60" i="3"/>
  <c r="BG60" i="3"/>
  <c r="AH61" i="3"/>
  <c r="AR61" i="3"/>
  <c r="BD61" i="3"/>
  <c r="AC62" i="3"/>
  <c r="AM62" i="3"/>
  <c r="AW62" i="3"/>
  <c r="BF62" i="3"/>
  <c r="AG63" i="3"/>
  <c r="AS63" i="3"/>
  <c r="BE63" i="3"/>
  <c r="AF64" i="3"/>
  <c r="AY64" i="3"/>
  <c r="AG65" i="3"/>
  <c r="AQ65" i="3"/>
  <c r="AZ65" i="3"/>
  <c r="Z66" i="3"/>
  <c r="AI66" i="3"/>
  <c r="AS66" i="3"/>
  <c r="BC66" i="3"/>
  <c r="AA67" i="3"/>
  <c r="AK67" i="3"/>
  <c r="AT67" i="3"/>
  <c r="BD67" i="3"/>
  <c r="AN69" i="3"/>
  <c r="AZ69" i="3"/>
  <c r="BG61" i="3"/>
  <c r="AX69" i="3"/>
  <c r="D60" i="3"/>
  <c r="D61" i="3"/>
  <c r="A62" i="3"/>
  <c r="D69" i="3"/>
  <c r="Z59" i="3"/>
  <c r="AI59" i="3"/>
  <c r="AS59" i="3"/>
  <c r="BC59" i="3"/>
  <c r="AA60" i="3"/>
  <c r="AL60" i="3"/>
  <c r="AX60" i="3"/>
  <c r="Y61" i="3"/>
  <c r="AI61" i="3"/>
  <c r="AS61" i="3"/>
  <c r="BE61" i="3"/>
  <c r="AE62" i="3"/>
  <c r="AN62" i="3"/>
  <c r="AX62" i="3"/>
  <c r="BG62" i="3"/>
  <c r="AH63" i="3"/>
  <c r="BF63" i="3"/>
  <c r="AG64" i="3"/>
  <c r="AQ64" i="3"/>
  <c r="AZ64" i="3"/>
  <c r="Y65" i="3"/>
  <c r="AH65" i="3"/>
  <c r="AR65" i="3"/>
  <c r="AA66" i="3"/>
  <c r="AK66" i="3"/>
  <c r="AT66" i="3"/>
  <c r="BD66" i="3"/>
  <c r="AB67" i="3"/>
  <c r="AL67" i="3"/>
  <c r="AU67" i="3"/>
  <c r="BE67" i="3"/>
  <c r="AE69" i="3"/>
  <c r="AQ69" i="3"/>
  <c r="BA69" i="3"/>
  <c r="C62" i="3"/>
  <c r="AA59" i="3"/>
  <c r="AK59" i="3"/>
  <c r="AT59" i="3"/>
  <c r="BD59" i="3"/>
  <c r="AB60" i="3"/>
  <c r="AM60" i="3"/>
  <c r="AY60" i="3"/>
  <c r="Z61" i="3"/>
  <c r="AK61" i="3"/>
  <c r="BF61" i="3"/>
  <c r="AF62" i="3"/>
  <c r="AY62" i="3"/>
  <c r="Y63" i="3"/>
  <c r="AK63" i="3"/>
  <c r="AW63" i="3"/>
  <c r="Y64" i="3"/>
  <c r="AH64" i="3"/>
  <c r="AR64" i="3"/>
  <c r="BA64" i="3"/>
  <c r="Z65" i="3"/>
  <c r="AI65" i="3"/>
  <c r="AS65" i="3"/>
  <c r="BC65" i="3"/>
  <c r="AB66" i="3"/>
  <c r="AL66" i="3"/>
  <c r="BE66" i="3"/>
  <c r="AC67" i="3"/>
  <c r="AM67" i="3"/>
  <c r="AW67" i="3"/>
  <c r="BF67" i="3"/>
  <c r="AF69" i="3"/>
  <c r="AR69" i="3"/>
  <c r="BC69" i="3"/>
  <c r="AI63" i="3"/>
  <c r="AE63" i="3"/>
  <c r="AC64" i="3"/>
  <c r="A64" i="3"/>
  <c r="AB59" i="3"/>
  <c r="BE59" i="3"/>
  <c r="AZ60" i="3"/>
  <c r="AA61" i="3"/>
  <c r="AL61" i="3"/>
  <c r="AG62" i="3"/>
  <c r="AZ62" i="3"/>
  <c r="Z63" i="3"/>
  <c r="Z64" i="3"/>
  <c r="AI64" i="3"/>
  <c r="BC64" i="3"/>
  <c r="AA65" i="3"/>
  <c r="BD65" i="3"/>
  <c r="AW66" i="3"/>
  <c r="BF66" i="3"/>
  <c r="AE67" i="3"/>
  <c r="AX67" i="3"/>
  <c r="BG67" i="3"/>
  <c r="AG69" i="3"/>
  <c r="AS69" i="3"/>
  <c r="BD69" i="3"/>
  <c r="AW59" i="3"/>
  <c r="BF59" i="3"/>
  <c r="AQ60" i="3"/>
  <c r="AM61" i="3"/>
  <c r="Y62" i="3"/>
  <c r="AH62" i="3"/>
  <c r="AA63" i="3"/>
  <c r="AA64" i="3"/>
  <c r="BE65" i="3"/>
  <c r="AX66" i="3"/>
  <c r="BG66" i="3"/>
  <c r="AY67" i="3"/>
  <c r="BG59" i="3"/>
  <c r="AE61" i="3"/>
  <c r="AI62" i="3"/>
  <c r="AB63" i="3"/>
  <c r="BF65" i="3"/>
  <c r="AY66" i="3"/>
  <c r="AW69" i="3"/>
  <c r="AO60" i="3"/>
  <c r="BA61" i="3"/>
  <c r="AU63" i="3"/>
  <c r="AI69" i="3"/>
  <c r="BA60" i="3"/>
  <c r="BG63" i="3"/>
  <c r="AU69" i="3"/>
  <c r="AI60" i="3"/>
  <c r="AU61" i="3"/>
  <c r="AO63" i="3"/>
  <c r="AC69" i="3"/>
  <c r="AC63" i="3"/>
  <c r="AC61" i="3"/>
  <c r="BG69" i="3"/>
  <c r="BA63" i="3"/>
  <c r="M28" i="3"/>
  <c r="F28" i="3" s="1"/>
  <c r="K27" i="3"/>
  <c r="L26" i="3"/>
  <c r="E26" i="3" s="1"/>
  <c r="M25" i="3"/>
  <c r="F25" i="3" s="1"/>
  <c r="K56" i="3"/>
  <c r="K55" i="3"/>
  <c r="L54" i="3"/>
  <c r="L53" i="3"/>
  <c r="J52" i="3"/>
  <c r="J51" i="3"/>
  <c r="J50" i="3"/>
  <c r="M49" i="3"/>
  <c r="J48" i="3"/>
  <c r="M47" i="3"/>
  <c r="L46" i="3"/>
  <c r="K45" i="3"/>
  <c r="J44" i="3"/>
  <c r="L43" i="3"/>
  <c r="K42" i="3"/>
  <c r="J41" i="3"/>
  <c r="J40" i="3"/>
  <c r="K39" i="3"/>
  <c r="J38" i="3"/>
  <c r="L37" i="3"/>
  <c r="J36" i="3"/>
  <c r="J35" i="3"/>
  <c r="L34" i="3"/>
  <c r="J33" i="3"/>
  <c r="J32" i="3"/>
  <c r="M31" i="3"/>
  <c r="J30" i="3"/>
  <c r="K29" i="3"/>
  <c r="M24" i="3"/>
  <c r="M23" i="3"/>
  <c r="M54" i="3"/>
  <c r="M53" i="3"/>
  <c r="J49" i="3"/>
  <c r="L45" i="3"/>
  <c r="I45" i="3"/>
  <c r="H45" i="3"/>
  <c r="L41" i="3"/>
  <c r="H41" i="3"/>
  <c r="J37" i="3"/>
  <c r="I37" i="3"/>
  <c r="L33" i="3"/>
  <c r="K33" i="3"/>
  <c r="H33" i="3"/>
  <c r="M29" i="3"/>
  <c r="L29" i="3"/>
  <c r="I29" i="3"/>
  <c r="BL68" i="3" l="1"/>
  <c r="BI68" i="3"/>
  <c r="BM68" i="3"/>
  <c r="BK68" i="3"/>
  <c r="BM66" i="3"/>
  <c r="V71" i="3"/>
  <c r="BI69" i="3"/>
  <c r="BK59" i="3"/>
  <c r="BL69" i="3"/>
  <c r="BM67" i="3"/>
  <c r="BI67" i="3"/>
  <c r="BK65" i="3"/>
  <c r="BL64" i="3"/>
  <c r="BK62" i="3"/>
  <c r="BL61" i="3"/>
  <c r="BI62" i="3"/>
  <c r="BM64" i="3"/>
  <c r="BL66" i="3"/>
  <c r="BJ69" i="3"/>
  <c r="BM59" i="3"/>
  <c r="BM61" i="3"/>
  <c r="BL63" i="3"/>
  <c r="BJ62" i="3"/>
  <c r="BL65" i="3"/>
  <c r="BM65" i="3"/>
  <c r="BM63" i="3"/>
  <c r="BI65" i="3"/>
  <c r="BK60" i="3"/>
  <c r="BM62" i="3"/>
  <c r="BL67" i="3"/>
  <c r="BJ67" i="3"/>
  <c r="BJ64" i="3"/>
  <c r="BL59" i="3"/>
  <c r="BI64" i="3"/>
  <c r="BK66" i="3"/>
  <c r="BJ61" i="3"/>
  <c r="BI60" i="3"/>
  <c r="BJ63" i="3"/>
  <c r="BI59" i="3"/>
  <c r="BL62" i="3"/>
  <c r="BK64" i="3"/>
  <c r="BI63" i="3"/>
  <c r="BL60" i="3"/>
  <c r="BJ59" i="3"/>
  <c r="BJ66" i="3"/>
  <c r="BM60" i="3"/>
  <c r="BK63" i="3"/>
  <c r="BJ65" i="3"/>
  <c r="BI61" i="3"/>
  <c r="BK69" i="3"/>
  <c r="BI66" i="3"/>
  <c r="BK61" i="3"/>
  <c r="BJ60" i="3"/>
  <c r="BK67" i="3"/>
  <c r="BM69" i="3"/>
  <c r="H39" i="3"/>
  <c r="K35" i="3"/>
  <c r="K51" i="3"/>
  <c r="J47" i="3"/>
  <c r="K30" i="3"/>
  <c r="M34" i="3"/>
  <c r="K38" i="3"/>
  <c r="L42" i="3"/>
  <c r="M46" i="3"/>
  <c r="I53" i="3"/>
  <c r="J27" i="3"/>
  <c r="K50" i="3"/>
  <c r="I54" i="3"/>
  <c r="I27" i="3"/>
  <c r="B27" i="3" s="1"/>
  <c r="L27" i="3"/>
  <c r="E27" i="3" s="1"/>
  <c r="BC25" i="3"/>
  <c r="H27" i="3"/>
  <c r="A27" i="3" s="1"/>
  <c r="M27" i="3"/>
  <c r="F27" i="3" s="1"/>
  <c r="BG25" i="3"/>
  <c r="D27" i="3"/>
  <c r="AZ26" i="3"/>
  <c r="I43" i="3"/>
  <c r="BD25" i="3"/>
  <c r="AW26" i="3"/>
  <c r="BA26" i="3"/>
  <c r="H29" i="3"/>
  <c r="M37" i="3"/>
  <c r="K41" i="3"/>
  <c r="M43" i="3"/>
  <c r="M45" i="3"/>
  <c r="K49" i="3"/>
  <c r="J53" i="3"/>
  <c r="L55" i="3"/>
  <c r="H28" i="3"/>
  <c r="A28" i="3" s="1"/>
  <c r="BE25" i="3"/>
  <c r="AX26" i="3"/>
  <c r="J28" i="3"/>
  <c r="C28" i="3" s="1"/>
  <c r="BF25" i="3"/>
  <c r="AY26" i="3"/>
  <c r="AU56" i="3"/>
  <c r="AQ56" i="3"/>
  <c r="AT56" i="3"/>
  <c r="D56" i="3"/>
  <c r="AS56" i="3"/>
  <c r="AR56" i="3"/>
  <c r="J24" i="3"/>
  <c r="L57" i="3"/>
  <c r="H57" i="3"/>
  <c r="K57" i="3"/>
  <c r="J57" i="3"/>
  <c r="I57" i="3"/>
  <c r="J58" i="3"/>
  <c r="M58" i="3"/>
  <c r="I58" i="3"/>
  <c r="L58" i="3"/>
  <c r="H58" i="3"/>
  <c r="M57" i="3"/>
  <c r="J56" i="3"/>
  <c r="M56" i="3"/>
  <c r="I56" i="3"/>
  <c r="L56" i="3"/>
  <c r="H56" i="3"/>
  <c r="K58" i="3"/>
  <c r="J31" i="3"/>
  <c r="I34" i="3"/>
  <c r="L39" i="3"/>
  <c r="H42" i="3"/>
  <c r="I46" i="3"/>
  <c r="H55" i="3"/>
  <c r="I26" i="3"/>
  <c r="K28" i="3"/>
  <c r="J26" i="3"/>
  <c r="L28" i="3"/>
  <c r="J25" i="3"/>
  <c r="M26" i="3"/>
  <c r="K25" i="3"/>
  <c r="H25" i="3"/>
  <c r="L25" i="3"/>
  <c r="K26" i="3"/>
  <c r="I28" i="3"/>
  <c r="I25" i="3"/>
  <c r="H26" i="3"/>
  <c r="K32" i="3"/>
  <c r="K40" i="3"/>
  <c r="K48" i="3"/>
  <c r="J23" i="3"/>
  <c r="J29" i="3"/>
  <c r="I33" i="3"/>
  <c r="M33" i="3"/>
  <c r="K36" i="3"/>
  <c r="K37" i="3"/>
  <c r="I41" i="3"/>
  <c r="M41" i="3"/>
  <c r="J45" i="3"/>
  <c r="H49" i="3"/>
  <c r="L49" i="3"/>
  <c r="K52" i="3"/>
  <c r="K53" i="3"/>
  <c r="K23" i="3"/>
  <c r="H37" i="3"/>
  <c r="K44" i="3"/>
  <c r="I49" i="3"/>
  <c r="H53" i="3"/>
  <c r="K24" i="3"/>
  <c r="H30" i="3"/>
  <c r="J34" i="3"/>
  <c r="H38" i="3"/>
  <c r="L38" i="3"/>
  <c r="I42" i="3"/>
  <c r="M42" i="3"/>
  <c r="J46" i="3"/>
  <c r="H50" i="3"/>
  <c r="L50" i="3"/>
  <c r="J54" i="3"/>
  <c r="H24" i="3"/>
  <c r="L24" i="3"/>
  <c r="I30" i="3"/>
  <c r="M30" i="3"/>
  <c r="K34" i="3"/>
  <c r="I38" i="3"/>
  <c r="M38" i="3"/>
  <c r="J42" i="3"/>
  <c r="K46" i="3"/>
  <c r="I50" i="3"/>
  <c r="M50" i="3"/>
  <c r="K54" i="3"/>
  <c r="L30" i="3"/>
  <c r="I24" i="3"/>
  <c r="H34" i="3"/>
  <c r="H46" i="3"/>
  <c r="H54" i="3"/>
  <c r="K31" i="3"/>
  <c r="H35" i="3"/>
  <c r="L35" i="3"/>
  <c r="I39" i="3"/>
  <c r="M39" i="3"/>
  <c r="J43" i="3"/>
  <c r="K47" i="3"/>
  <c r="H51" i="3"/>
  <c r="L51" i="3"/>
  <c r="I55" i="3"/>
  <c r="M55" i="3"/>
  <c r="H31" i="3"/>
  <c r="L31" i="3"/>
  <c r="I35" i="3"/>
  <c r="M35" i="3"/>
  <c r="J39" i="3"/>
  <c r="K43" i="3"/>
  <c r="H47" i="3"/>
  <c r="L47" i="3"/>
  <c r="I51" i="3"/>
  <c r="M51" i="3"/>
  <c r="J55" i="3"/>
  <c r="I31" i="3"/>
  <c r="H43" i="3"/>
  <c r="I47" i="3"/>
  <c r="H32" i="3"/>
  <c r="L32" i="3"/>
  <c r="H36" i="3"/>
  <c r="L36" i="3"/>
  <c r="H40" i="3"/>
  <c r="L40" i="3"/>
  <c r="H44" i="3"/>
  <c r="L44" i="3"/>
  <c r="H48" i="3"/>
  <c r="L48" i="3"/>
  <c r="H52" i="3"/>
  <c r="L52" i="3"/>
  <c r="I32" i="3"/>
  <c r="M32" i="3"/>
  <c r="I36" i="3"/>
  <c r="M36" i="3"/>
  <c r="I40" i="3"/>
  <c r="M40" i="3"/>
  <c r="I44" i="3"/>
  <c r="M44" i="3"/>
  <c r="I48" i="3"/>
  <c r="M48" i="3"/>
  <c r="I52" i="3"/>
  <c r="M52" i="3"/>
  <c r="H23" i="3"/>
  <c r="L23" i="3"/>
  <c r="I23" i="3"/>
  <c r="C27" i="3" l="1"/>
  <c r="AA26" i="3"/>
  <c r="Z26" i="3"/>
  <c r="AC26" i="3"/>
  <c r="Y26" i="3"/>
  <c r="AB26" i="3"/>
  <c r="AM25" i="3"/>
  <c r="AL25" i="3"/>
  <c r="AO25" i="3"/>
  <c r="AK25" i="3"/>
  <c r="AN25" i="3"/>
  <c r="AC25" i="3"/>
  <c r="Y25" i="3"/>
  <c r="AB25" i="3"/>
  <c r="AA25" i="3"/>
  <c r="Z25" i="3"/>
  <c r="AR25" i="3"/>
  <c r="AU25" i="3"/>
  <c r="AQ25" i="3"/>
  <c r="AT25" i="3"/>
  <c r="AS25" i="3"/>
  <c r="AO26" i="3"/>
  <c r="AK26" i="3"/>
  <c r="AN26" i="3"/>
  <c r="AM26" i="3"/>
  <c r="AL26" i="3"/>
  <c r="BA25" i="3"/>
  <c r="AW25" i="3"/>
  <c r="AZ25" i="3"/>
  <c r="AY25" i="3"/>
  <c r="AX25" i="3"/>
  <c r="AF26" i="3"/>
  <c r="AI26" i="3"/>
  <c r="AE26" i="3"/>
  <c r="AH26" i="3"/>
  <c r="AG26" i="3"/>
  <c r="AH25" i="3"/>
  <c r="AG25" i="3"/>
  <c r="AF25" i="3"/>
  <c r="AI25" i="3"/>
  <c r="AE25" i="3"/>
  <c r="AT26" i="3"/>
  <c r="AS26" i="3"/>
  <c r="AR26" i="3"/>
  <c r="AU26" i="3"/>
  <c r="AQ26" i="3"/>
  <c r="BD26" i="3"/>
  <c r="BG26" i="3"/>
  <c r="BC26" i="3"/>
  <c r="BF26" i="3"/>
  <c r="BE26" i="3"/>
  <c r="A25" i="3"/>
  <c r="BE56" i="3"/>
  <c r="BD56" i="3"/>
  <c r="BG56" i="3"/>
  <c r="BC56" i="3"/>
  <c r="BF56" i="3"/>
  <c r="F56" i="3"/>
  <c r="AS57" i="3"/>
  <c r="AR57" i="3"/>
  <c r="AU57" i="3"/>
  <c r="AQ57" i="3"/>
  <c r="AT57" i="3"/>
  <c r="D57" i="3"/>
  <c r="B28" i="3"/>
  <c r="D25" i="3"/>
  <c r="C26" i="3"/>
  <c r="AU58" i="3"/>
  <c r="AQ58" i="3"/>
  <c r="AT58" i="3"/>
  <c r="D58" i="3"/>
  <c r="AS58" i="3"/>
  <c r="AR58" i="3"/>
  <c r="AB56" i="3"/>
  <c r="A56" i="3"/>
  <c r="AA56" i="3"/>
  <c r="Z56" i="3"/>
  <c r="AC56" i="3"/>
  <c r="Y56" i="3"/>
  <c r="AL56" i="3"/>
  <c r="AO56" i="3"/>
  <c r="AK56" i="3"/>
  <c r="AN56" i="3"/>
  <c r="C56" i="3"/>
  <c r="AM56" i="3"/>
  <c r="BE58" i="3"/>
  <c r="BD58" i="3"/>
  <c r="BG58" i="3"/>
  <c r="BC58" i="3"/>
  <c r="BF58" i="3"/>
  <c r="F58" i="3"/>
  <c r="Z57" i="3"/>
  <c r="AC57" i="3"/>
  <c r="Y57" i="3"/>
  <c r="AB57" i="3"/>
  <c r="A57" i="3"/>
  <c r="AA57" i="3"/>
  <c r="B25" i="3"/>
  <c r="E28" i="3"/>
  <c r="AG58" i="3"/>
  <c r="AF58" i="3"/>
  <c r="AI58" i="3"/>
  <c r="AE58" i="3"/>
  <c r="AH58" i="3"/>
  <c r="B58" i="3"/>
  <c r="D26" i="3"/>
  <c r="F26" i="3"/>
  <c r="D28" i="3"/>
  <c r="AZ56" i="3"/>
  <c r="E56" i="3"/>
  <c r="AY56" i="3"/>
  <c r="AX56" i="3"/>
  <c r="AW56" i="3"/>
  <c r="BA56" i="3"/>
  <c r="BG57" i="3"/>
  <c r="BC57" i="3"/>
  <c r="BF57" i="3"/>
  <c r="F57" i="3"/>
  <c r="BE57" i="3"/>
  <c r="BD57" i="3"/>
  <c r="AB58" i="3"/>
  <c r="A58" i="3"/>
  <c r="AA58" i="3"/>
  <c r="Z58" i="3"/>
  <c r="AC58" i="3"/>
  <c r="Y58" i="3"/>
  <c r="AL58" i="3"/>
  <c r="AO58" i="3"/>
  <c r="AK58" i="3"/>
  <c r="AN58" i="3"/>
  <c r="C58" i="3"/>
  <c r="AM58" i="3"/>
  <c r="AX57" i="3"/>
  <c r="BA57" i="3"/>
  <c r="AW57" i="3"/>
  <c r="AZ57" i="3"/>
  <c r="E57" i="3"/>
  <c r="AY57" i="3"/>
  <c r="A26" i="3"/>
  <c r="E25" i="3"/>
  <c r="C25" i="3"/>
  <c r="B26" i="3"/>
  <c r="AG56" i="3"/>
  <c r="AF56" i="3"/>
  <c r="AI56" i="3"/>
  <c r="AE56" i="3"/>
  <c r="AH56" i="3"/>
  <c r="B56" i="3"/>
  <c r="AZ58" i="3"/>
  <c r="E58" i="3"/>
  <c r="AY58" i="3"/>
  <c r="AX58" i="3"/>
  <c r="BA58" i="3"/>
  <c r="AW58" i="3"/>
  <c r="AI57" i="3"/>
  <c r="AE57" i="3"/>
  <c r="AH57" i="3"/>
  <c r="B57" i="3"/>
  <c r="AG57" i="3"/>
  <c r="AF57" i="3"/>
  <c r="AN57" i="3"/>
  <c r="C57" i="3"/>
  <c r="AM57" i="3"/>
  <c r="AL57" i="3"/>
  <c r="AO57" i="3"/>
  <c r="AK57" i="3"/>
  <c r="BI26" i="3" l="1"/>
  <c r="BI25" i="3"/>
  <c r="BJ25" i="3"/>
  <c r="BM25" i="3"/>
  <c r="BK25" i="3"/>
  <c r="BJ26" i="3"/>
  <c r="BM26" i="3"/>
  <c r="BL25" i="3"/>
  <c r="BL26" i="3"/>
  <c r="BK26" i="3"/>
  <c r="BM56" i="3"/>
  <c r="BM57" i="3"/>
  <c r="BI56" i="3"/>
  <c r="BI58" i="3"/>
  <c r="BJ57" i="3"/>
  <c r="BM58" i="3"/>
  <c r="BL57" i="3"/>
  <c r="BJ56" i="3"/>
  <c r="BL56" i="3"/>
  <c r="BK58" i="3"/>
  <c r="BJ58" i="3"/>
  <c r="BL58" i="3"/>
  <c r="BK57" i="3"/>
  <c r="BI57" i="3"/>
  <c r="BK56" i="3"/>
  <c r="AH55" i="3" l="1"/>
  <c r="BD48" i="3"/>
  <c r="AY46" i="3"/>
  <c r="AK45" i="3"/>
  <c r="AS43" i="3"/>
  <c r="BE40" i="3"/>
  <c r="AI39" i="3"/>
  <c r="AX37" i="3"/>
  <c r="AE37" i="3"/>
  <c r="AU36" i="3"/>
  <c r="AI36" i="3"/>
  <c r="BF35" i="3"/>
  <c r="AS35" i="3"/>
  <c r="AM35" i="3"/>
  <c r="AG35" i="3"/>
  <c r="AQ34" i="3"/>
  <c r="BG33" i="3"/>
  <c r="BA33" i="3"/>
  <c r="AH33" i="3"/>
  <c r="BD31" i="3"/>
  <c r="AO31" i="3"/>
  <c r="BA30" i="3"/>
  <c r="AR30" i="3"/>
  <c r="AM30" i="3"/>
  <c r="AH30" i="3"/>
  <c r="AY29" i="3"/>
  <c r="AF29" i="3"/>
  <c r="BF28" i="3"/>
  <c r="BA28" i="3"/>
  <c r="AM28" i="3"/>
  <c r="AH28" i="3"/>
  <c r="AT27" i="3"/>
  <c r="AK27" i="3"/>
  <c r="AF27" i="3"/>
  <c r="AU24" i="3"/>
  <c r="AL24" i="3"/>
  <c r="AH24" i="3"/>
  <c r="BC23" i="3"/>
  <c r="AZ23" i="3"/>
  <c r="AT23" i="3"/>
  <c r="AL23" i="3"/>
  <c r="AI23" i="3"/>
  <c r="AC53" i="3"/>
  <c r="AB44" i="3"/>
  <c r="Z43" i="3"/>
  <c r="AB33" i="3"/>
  <c r="Y32" i="3"/>
  <c r="AA31" i="3"/>
  <c r="AA27" i="3"/>
  <c r="AC24" i="3"/>
  <c r="Z23" i="3"/>
  <c r="AS23" i="3" l="1"/>
  <c r="AR24" i="3"/>
  <c r="AY23" i="3"/>
  <c r="AK31" i="3"/>
  <c r="AB24" i="3"/>
  <c r="AW28" i="3"/>
  <c r="AB28" i="3"/>
  <c r="AA28" i="3"/>
  <c r="Z28" i="3"/>
  <c r="A36" i="3"/>
  <c r="AC36" i="3"/>
  <c r="Y36" i="3"/>
  <c r="AA36" i="3"/>
  <c r="Z36" i="3"/>
  <c r="A48" i="3"/>
  <c r="Z48" i="3"/>
  <c r="AC48" i="3"/>
  <c r="Y48" i="3"/>
  <c r="AB48" i="3"/>
  <c r="AA48" i="3"/>
  <c r="A52" i="3"/>
  <c r="Z52" i="3"/>
  <c r="AC52" i="3"/>
  <c r="Y52" i="3"/>
  <c r="AB52" i="3"/>
  <c r="AA52" i="3"/>
  <c r="E24" i="3"/>
  <c r="AY24" i="3"/>
  <c r="AX24" i="3"/>
  <c r="F29" i="3"/>
  <c r="BG29" i="3"/>
  <c r="BC29" i="3"/>
  <c r="BF29" i="3"/>
  <c r="BE29" i="3"/>
  <c r="C32" i="3"/>
  <c r="AL32" i="3"/>
  <c r="AO32" i="3"/>
  <c r="AK32" i="3"/>
  <c r="AN32" i="3"/>
  <c r="E34" i="3"/>
  <c r="BA34" i="3"/>
  <c r="AW34" i="3"/>
  <c r="AZ34" i="3"/>
  <c r="AY34" i="3"/>
  <c r="C36" i="3"/>
  <c r="AM36" i="3"/>
  <c r="AN36" i="3"/>
  <c r="AL36" i="3"/>
  <c r="AK36" i="3"/>
  <c r="E38" i="3"/>
  <c r="AY38" i="3"/>
  <c r="AX38" i="3"/>
  <c r="BA38" i="3"/>
  <c r="AW38" i="3"/>
  <c r="B41" i="3"/>
  <c r="AH41" i="3"/>
  <c r="AG41" i="3"/>
  <c r="AF41" i="3"/>
  <c r="AI41" i="3"/>
  <c r="AE41" i="3"/>
  <c r="E42" i="3"/>
  <c r="AY42" i="3"/>
  <c r="AX42" i="3"/>
  <c r="BA42" i="3"/>
  <c r="AW42" i="3"/>
  <c r="AZ42" i="3"/>
  <c r="B45" i="3"/>
  <c r="AI45" i="3"/>
  <c r="AE45" i="3"/>
  <c r="AH45" i="3"/>
  <c r="AG45" i="3"/>
  <c r="AF45" i="3"/>
  <c r="D47" i="3"/>
  <c r="AU47" i="3"/>
  <c r="AQ47" i="3"/>
  <c r="AT47" i="3"/>
  <c r="AS47" i="3"/>
  <c r="AR47" i="3"/>
  <c r="F49" i="3"/>
  <c r="BE49" i="3"/>
  <c r="BD49" i="3"/>
  <c r="BG49" i="3"/>
  <c r="BC49" i="3"/>
  <c r="BF49" i="3"/>
  <c r="D51" i="3"/>
  <c r="AU51" i="3"/>
  <c r="AQ51" i="3"/>
  <c r="AT51" i="3"/>
  <c r="AS51" i="3"/>
  <c r="AR51" i="3"/>
  <c r="F53" i="3"/>
  <c r="BE53" i="3"/>
  <c r="BD53" i="3"/>
  <c r="BG53" i="3"/>
  <c r="BC53" i="3"/>
  <c r="BF53" i="3"/>
  <c r="D55" i="3"/>
  <c r="AU55" i="3"/>
  <c r="AQ55" i="3"/>
  <c r="AT55" i="3"/>
  <c r="AS55" i="3"/>
  <c r="AR55" i="3"/>
  <c r="AH23" i="3"/>
  <c r="AM32" i="3"/>
  <c r="A23" i="3"/>
  <c r="AB23" i="3"/>
  <c r="A29" i="3"/>
  <c r="Z29" i="3"/>
  <c r="AC29" i="3"/>
  <c r="Y29" i="3"/>
  <c r="AB29" i="3"/>
  <c r="A33" i="3"/>
  <c r="AA33" i="3"/>
  <c r="Z33" i="3"/>
  <c r="Y33" i="3"/>
  <c r="AC33" i="3"/>
  <c r="A37" i="3"/>
  <c r="AC37" i="3"/>
  <c r="Y37" i="3"/>
  <c r="AB37" i="3"/>
  <c r="AA37" i="3"/>
  <c r="Z37" i="3"/>
  <c r="A41" i="3"/>
  <c r="AC41" i="3"/>
  <c r="Y41" i="3"/>
  <c r="AB41" i="3"/>
  <c r="AA41" i="3"/>
  <c r="Z41" i="3"/>
  <c r="A45" i="3"/>
  <c r="Z45" i="3"/>
  <c r="AB45" i="3"/>
  <c r="AA45" i="3"/>
  <c r="Y45" i="3"/>
  <c r="AC45" i="3"/>
  <c r="A49" i="3"/>
  <c r="AB49" i="3"/>
  <c r="AA49" i="3"/>
  <c r="Z49" i="3"/>
  <c r="AC49" i="3"/>
  <c r="Y49" i="3"/>
  <c r="A53" i="3"/>
  <c r="AB53" i="3"/>
  <c r="AA53" i="3"/>
  <c r="Z53" i="3"/>
  <c r="Y53" i="3"/>
  <c r="C23" i="3"/>
  <c r="AM23" i="3"/>
  <c r="B24" i="3"/>
  <c r="AI24" i="3"/>
  <c r="AE24" i="3"/>
  <c r="F24" i="3"/>
  <c r="BD24" i="3"/>
  <c r="BG24" i="3"/>
  <c r="BC24" i="3"/>
  <c r="AX27" i="3"/>
  <c r="BA27" i="3"/>
  <c r="AW27" i="3"/>
  <c r="AZ27" i="3"/>
  <c r="AU28" i="3"/>
  <c r="AQ28" i="3"/>
  <c r="AT28" i="3"/>
  <c r="AS28" i="3"/>
  <c r="C29" i="3"/>
  <c r="AN29" i="3"/>
  <c r="AM29" i="3"/>
  <c r="AL29" i="3"/>
  <c r="B30" i="3"/>
  <c r="AG30" i="3"/>
  <c r="AF30" i="3"/>
  <c r="AI30" i="3"/>
  <c r="AE30" i="3"/>
  <c r="F30" i="3"/>
  <c r="BE30" i="3"/>
  <c r="BD30" i="3"/>
  <c r="BG30" i="3"/>
  <c r="BC30" i="3"/>
  <c r="E31" i="3"/>
  <c r="AX31" i="3"/>
  <c r="BA31" i="3"/>
  <c r="AW31" i="3"/>
  <c r="AZ31" i="3"/>
  <c r="D32" i="3"/>
  <c r="AR32" i="3"/>
  <c r="AQ32" i="3"/>
  <c r="AU32" i="3"/>
  <c r="AT32" i="3"/>
  <c r="C33" i="3"/>
  <c r="AO33" i="3"/>
  <c r="AK33" i="3"/>
  <c r="AM33" i="3"/>
  <c r="AL33" i="3"/>
  <c r="B34" i="3"/>
  <c r="AH34" i="3"/>
  <c r="AI34" i="3"/>
  <c r="AG34" i="3"/>
  <c r="AF34" i="3"/>
  <c r="F34" i="3"/>
  <c r="BF34" i="3"/>
  <c r="BC34" i="3"/>
  <c r="BG34" i="3"/>
  <c r="BE34" i="3"/>
  <c r="E35" i="3"/>
  <c r="AY35" i="3"/>
  <c r="AX35" i="3"/>
  <c r="AW35" i="3"/>
  <c r="BA35" i="3"/>
  <c r="D36" i="3"/>
  <c r="AR36" i="3"/>
  <c r="AT36" i="3"/>
  <c r="AS36" i="3"/>
  <c r="AQ36" i="3"/>
  <c r="C37" i="3"/>
  <c r="AM37" i="3"/>
  <c r="AL37" i="3"/>
  <c r="AO37" i="3"/>
  <c r="AK37" i="3"/>
  <c r="AN37" i="3"/>
  <c r="B38" i="3"/>
  <c r="AF38" i="3"/>
  <c r="AI38" i="3"/>
  <c r="AE38" i="3"/>
  <c r="AH38" i="3"/>
  <c r="F38" i="3"/>
  <c r="BD38" i="3"/>
  <c r="BG38" i="3"/>
  <c r="BC38" i="3"/>
  <c r="BF38" i="3"/>
  <c r="BE38" i="3"/>
  <c r="E39" i="3"/>
  <c r="BA39" i="3"/>
  <c r="AW39" i="3"/>
  <c r="AZ39" i="3"/>
  <c r="AY39" i="3"/>
  <c r="AX39" i="3"/>
  <c r="D40" i="3"/>
  <c r="AT40" i="3"/>
  <c r="AS40" i="3"/>
  <c r="AR40" i="3"/>
  <c r="AU40" i="3"/>
  <c r="AQ40" i="3"/>
  <c r="C41" i="3"/>
  <c r="AM41" i="3"/>
  <c r="AL41" i="3"/>
  <c r="AO41" i="3"/>
  <c r="AK41" i="3"/>
  <c r="B42" i="3"/>
  <c r="AF42" i="3"/>
  <c r="AI42" i="3"/>
  <c r="AE42" i="3"/>
  <c r="AH42" i="3"/>
  <c r="AG42" i="3"/>
  <c r="F42" i="3"/>
  <c r="BD42" i="3"/>
  <c r="BG42" i="3"/>
  <c r="BC42" i="3"/>
  <c r="BF42" i="3"/>
  <c r="BE42" i="3"/>
  <c r="E43" i="3"/>
  <c r="BA43" i="3"/>
  <c r="AW43" i="3"/>
  <c r="AZ43" i="3"/>
  <c r="AY43" i="3"/>
  <c r="AX43" i="3"/>
  <c r="D44" i="3"/>
  <c r="AT44" i="3"/>
  <c r="AS44" i="3"/>
  <c r="AR44" i="3"/>
  <c r="AQ44" i="3"/>
  <c r="C45" i="3"/>
  <c r="AN45" i="3"/>
  <c r="AO45" i="3"/>
  <c r="AM45" i="3"/>
  <c r="AL45" i="3"/>
  <c r="B46" i="3"/>
  <c r="AI46" i="3"/>
  <c r="AE46" i="3"/>
  <c r="AH46" i="3"/>
  <c r="AG46" i="3"/>
  <c r="AF46" i="3"/>
  <c r="F46" i="3"/>
  <c r="BG46" i="3"/>
  <c r="BC46" i="3"/>
  <c r="BF46" i="3"/>
  <c r="BE46" i="3"/>
  <c r="BD46" i="3"/>
  <c r="E47" i="3"/>
  <c r="AZ47" i="3"/>
  <c r="AY47" i="3"/>
  <c r="AX47" i="3"/>
  <c r="AW47" i="3"/>
  <c r="BA47" i="3"/>
  <c r="D48" i="3"/>
  <c r="AS48" i="3"/>
  <c r="AR48" i="3"/>
  <c r="AU48" i="3"/>
  <c r="AQ48" i="3"/>
  <c r="AT48" i="3"/>
  <c r="C49" i="3"/>
  <c r="AL49" i="3"/>
  <c r="AO49" i="3"/>
  <c r="AK49" i="3"/>
  <c r="AN49" i="3"/>
  <c r="AM49" i="3"/>
  <c r="B50" i="3"/>
  <c r="AI50" i="3"/>
  <c r="AE50" i="3"/>
  <c r="AH50" i="3"/>
  <c r="AG50" i="3"/>
  <c r="AF50" i="3"/>
  <c r="F50" i="3"/>
  <c r="BG50" i="3"/>
  <c r="BC50" i="3"/>
  <c r="BF50" i="3"/>
  <c r="BE50" i="3"/>
  <c r="BD50" i="3"/>
  <c r="E51" i="3"/>
  <c r="AZ51" i="3"/>
  <c r="AY51" i="3"/>
  <c r="AX51" i="3"/>
  <c r="BA51" i="3"/>
  <c r="AW51" i="3"/>
  <c r="D52" i="3"/>
  <c r="AS52" i="3"/>
  <c r="AR52" i="3"/>
  <c r="AU52" i="3"/>
  <c r="AQ52" i="3"/>
  <c r="AT52" i="3"/>
  <c r="C53" i="3"/>
  <c r="AL53" i="3"/>
  <c r="AO53" i="3"/>
  <c r="AK53" i="3"/>
  <c r="AN53" i="3"/>
  <c r="AM53" i="3"/>
  <c r="B54" i="3"/>
  <c r="AI54" i="3"/>
  <c r="AE54" i="3"/>
  <c r="AH54" i="3"/>
  <c r="AG54" i="3"/>
  <c r="AF54" i="3"/>
  <c r="F54" i="3"/>
  <c r="BG54" i="3"/>
  <c r="BC54" i="3"/>
  <c r="BF54" i="3"/>
  <c r="BE54" i="3"/>
  <c r="BD54" i="3"/>
  <c r="E55" i="3"/>
  <c r="AZ55" i="3"/>
  <c r="AY55" i="3"/>
  <c r="AX55" i="3"/>
  <c r="AW55" i="3"/>
  <c r="BA55" i="3"/>
  <c r="AA23" i="3"/>
  <c r="AN23" i="3"/>
  <c r="BG23" i="3"/>
  <c r="BE24" i="3"/>
  <c r="AY27" i="3"/>
  <c r="AK29" i="3"/>
  <c r="BD29" i="3"/>
  <c r="BF30" i="3"/>
  <c r="AS32" i="3"/>
  <c r="AX34" i="3"/>
  <c r="AB36" i="3"/>
  <c r="AN41" i="3"/>
  <c r="A32" i="3"/>
  <c r="AB32" i="3"/>
  <c r="AA32" i="3"/>
  <c r="Z32" i="3"/>
  <c r="A40" i="3"/>
  <c r="AA40" i="3"/>
  <c r="Z40" i="3"/>
  <c r="AC40" i="3"/>
  <c r="Y40" i="3"/>
  <c r="AB40" i="3"/>
  <c r="B23" i="3"/>
  <c r="AG23" i="3"/>
  <c r="AS27" i="3"/>
  <c r="AR27" i="3"/>
  <c r="AU27" i="3"/>
  <c r="AQ27" i="3"/>
  <c r="B29" i="3"/>
  <c r="AI29" i="3"/>
  <c r="AE29" i="3"/>
  <c r="AH29" i="3"/>
  <c r="AG29" i="3"/>
  <c r="D31" i="3"/>
  <c r="AS31" i="3"/>
  <c r="AR31" i="3"/>
  <c r="AU31" i="3"/>
  <c r="AQ31" i="3"/>
  <c r="F33" i="3"/>
  <c r="BD33" i="3"/>
  <c r="BF33" i="3"/>
  <c r="BE33" i="3"/>
  <c r="BC33" i="3"/>
  <c r="B37" i="3"/>
  <c r="AH37" i="3"/>
  <c r="AG37" i="3"/>
  <c r="AF37" i="3"/>
  <c r="AI37" i="3"/>
  <c r="D39" i="3"/>
  <c r="AR39" i="3"/>
  <c r="AU39" i="3"/>
  <c r="AQ39" i="3"/>
  <c r="AT39" i="3"/>
  <c r="AS39" i="3"/>
  <c r="F41" i="3"/>
  <c r="BF41" i="3"/>
  <c r="BE41" i="3"/>
  <c r="BD41" i="3"/>
  <c r="BC41" i="3"/>
  <c r="C44" i="3"/>
  <c r="AO44" i="3"/>
  <c r="AK44" i="3"/>
  <c r="AN44" i="3"/>
  <c r="AM44" i="3"/>
  <c r="AL44" i="3"/>
  <c r="E46" i="3"/>
  <c r="AX46" i="3"/>
  <c r="BA46" i="3"/>
  <c r="AW46" i="3"/>
  <c r="AZ46" i="3"/>
  <c r="C48" i="3"/>
  <c r="AN48" i="3"/>
  <c r="AM48" i="3"/>
  <c r="AL48" i="3"/>
  <c r="AO48" i="3"/>
  <c r="AK48" i="3"/>
  <c r="E50" i="3"/>
  <c r="AX50" i="3"/>
  <c r="BA50" i="3"/>
  <c r="AW50" i="3"/>
  <c r="AZ50" i="3"/>
  <c r="AY50" i="3"/>
  <c r="B53" i="3"/>
  <c r="AG53" i="3"/>
  <c r="AF53" i="3"/>
  <c r="AI53" i="3"/>
  <c r="AE53" i="3"/>
  <c r="AH53" i="3"/>
  <c r="E54" i="3"/>
  <c r="AX54" i="3"/>
  <c r="BA54" i="3"/>
  <c r="AW54" i="3"/>
  <c r="AZ54" i="3"/>
  <c r="AY54" i="3"/>
  <c r="BE23" i="3"/>
  <c r="BA24" i="3"/>
  <c r="AZ38" i="3"/>
  <c r="A24" i="3"/>
  <c r="Z24" i="3"/>
  <c r="A30" i="3"/>
  <c r="AB30" i="3"/>
  <c r="AA30" i="3"/>
  <c r="Z30" i="3"/>
  <c r="A34" i="3"/>
  <c r="AC34" i="3"/>
  <c r="Y34" i="3"/>
  <c r="AB34" i="3"/>
  <c r="AA34" i="3"/>
  <c r="Z34" i="3"/>
  <c r="A38" i="3"/>
  <c r="AA38" i="3"/>
  <c r="Z38" i="3"/>
  <c r="AC38" i="3"/>
  <c r="Y38" i="3"/>
  <c r="AB38" i="3"/>
  <c r="A42" i="3"/>
  <c r="AA42" i="3"/>
  <c r="Z42" i="3"/>
  <c r="AC42" i="3"/>
  <c r="Y42" i="3"/>
  <c r="AB42" i="3"/>
  <c r="A46" i="3"/>
  <c r="Z46" i="3"/>
  <c r="AC46" i="3"/>
  <c r="Y46" i="3"/>
  <c r="AB46" i="3"/>
  <c r="AA46" i="3"/>
  <c r="A50" i="3"/>
  <c r="Z50" i="3"/>
  <c r="AC50" i="3"/>
  <c r="Y50" i="3"/>
  <c r="AB50" i="3"/>
  <c r="AA50" i="3"/>
  <c r="A54" i="3"/>
  <c r="Z54" i="3"/>
  <c r="AC54" i="3"/>
  <c r="Y54" i="3"/>
  <c r="AB54" i="3"/>
  <c r="AA54" i="3"/>
  <c r="D23" i="3"/>
  <c r="AR23" i="3"/>
  <c r="C24" i="3"/>
  <c r="AO24" i="3"/>
  <c r="AK24" i="3"/>
  <c r="AN24" i="3"/>
  <c r="AI27" i="3"/>
  <c r="AE27" i="3"/>
  <c r="AH27" i="3"/>
  <c r="AG27" i="3"/>
  <c r="BG27" i="3"/>
  <c r="BC27" i="3"/>
  <c r="BF27" i="3"/>
  <c r="BE27" i="3"/>
  <c r="AZ28" i="3"/>
  <c r="AY28" i="3"/>
  <c r="AX28" i="3"/>
  <c r="D29" i="3"/>
  <c r="AS29" i="3"/>
  <c r="AR29" i="3"/>
  <c r="AU29" i="3"/>
  <c r="AQ29" i="3"/>
  <c r="C30" i="3"/>
  <c r="AL30" i="3"/>
  <c r="AO30" i="3"/>
  <c r="AK30" i="3"/>
  <c r="AN30" i="3"/>
  <c r="B31" i="3"/>
  <c r="AI31" i="3"/>
  <c r="AE31" i="3"/>
  <c r="AH31" i="3"/>
  <c r="AG31" i="3"/>
  <c r="F31" i="3"/>
  <c r="BG31" i="3"/>
  <c r="BC31" i="3"/>
  <c r="BF31" i="3"/>
  <c r="BE31" i="3"/>
  <c r="E32" i="3"/>
  <c r="BA32" i="3"/>
  <c r="AW32" i="3"/>
  <c r="AX32" i="3"/>
  <c r="AZ32" i="3"/>
  <c r="D33" i="3"/>
  <c r="AT33" i="3"/>
  <c r="AS33" i="3"/>
  <c r="AR33" i="3"/>
  <c r="AQ33" i="3"/>
  <c r="C34" i="3"/>
  <c r="AM34" i="3"/>
  <c r="AO34" i="3"/>
  <c r="AN34" i="3"/>
  <c r="AL34" i="3"/>
  <c r="B35" i="3"/>
  <c r="AF35" i="3"/>
  <c r="AE35" i="3"/>
  <c r="AI35" i="3"/>
  <c r="AH35" i="3"/>
  <c r="F35" i="3"/>
  <c r="BD35" i="3"/>
  <c r="BE35" i="3"/>
  <c r="BC35" i="3"/>
  <c r="BG35" i="3"/>
  <c r="E36" i="3"/>
  <c r="AY36" i="3"/>
  <c r="AX36" i="3"/>
  <c r="BA36" i="3"/>
  <c r="AW36" i="3"/>
  <c r="AZ36" i="3"/>
  <c r="D37" i="3"/>
  <c r="AR37" i="3"/>
  <c r="AU37" i="3"/>
  <c r="AQ37" i="3"/>
  <c r="AT37" i="3"/>
  <c r="AS37" i="3"/>
  <c r="C38" i="3"/>
  <c r="AO38" i="3"/>
  <c r="AK38" i="3"/>
  <c r="AN38" i="3"/>
  <c r="AM38" i="3"/>
  <c r="AL38" i="3"/>
  <c r="B39" i="3"/>
  <c r="AH39" i="3"/>
  <c r="AG39" i="3"/>
  <c r="AF39" i="3"/>
  <c r="AE39" i="3"/>
  <c r="F39" i="3"/>
  <c r="BF39" i="3"/>
  <c r="BE39" i="3"/>
  <c r="BD39" i="3"/>
  <c r="BG39" i="3"/>
  <c r="E40" i="3"/>
  <c r="AY40" i="3"/>
  <c r="AX40" i="3"/>
  <c r="BA40" i="3"/>
  <c r="AW40" i="3"/>
  <c r="AZ40" i="3"/>
  <c r="D41" i="3"/>
  <c r="AR41" i="3"/>
  <c r="AU41" i="3"/>
  <c r="AQ41" i="3"/>
  <c r="AT41" i="3"/>
  <c r="AS41" i="3"/>
  <c r="C42" i="3"/>
  <c r="AO42" i="3"/>
  <c r="AK42" i="3"/>
  <c r="AN42" i="3"/>
  <c r="AM42" i="3"/>
  <c r="AL42" i="3"/>
  <c r="B43" i="3"/>
  <c r="AH43" i="3"/>
  <c r="AG43" i="3"/>
  <c r="AF43" i="3"/>
  <c r="AI43" i="3"/>
  <c r="AE43" i="3"/>
  <c r="F43" i="3"/>
  <c r="BF43" i="3"/>
  <c r="BE43" i="3"/>
  <c r="BD43" i="3"/>
  <c r="BG43" i="3"/>
  <c r="BC43" i="3"/>
  <c r="E44" i="3"/>
  <c r="AZ44" i="3"/>
  <c r="AY44" i="3"/>
  <c r="AX44" i="3"/>
  <c r="AW44" i="3"/>
  <c r="BA44" i="3"/>
  <c r="D45" i="3"/>
  <c r="AT45" i="3"/>
  <c r="AS45" i="3"/>
  <c r="AU45" i="3"/>
  <c r="AR45" i="3"/>
  <c r="AQ45" i="3"/>
  <c r="C46" i="3"/>
  <c r="AN46" i="3"/>
  <c r="AM46" i="3"/>
  <c r="AL46" i="3"/>
  <c r="AO46" i="3"/>
  <c r="AK46" i="3"/>
  <c r="B47" i="3"/>
  <c r="AG47" i="3"/>
  <c r="AF47" i="3"/>
  <c r="AI47" i="3"/>
  <c r="AE47" i="3"/>
  <c r="AH47" i="3"/>
  <c r="F47" i="3"/>
  <c r="BE47" i="3"/>
  <c r="BD47" i="3"/>
  <c r="BG47" i="3"/>
  <c r="BC47" i="3"/>
  <c r="BF47" i="3"/>
  <c r="E48" i="3"/>
  <c r="AX48" i="3"/>
  <c r="BA48" i="3"/>
  <c r="AW48" i="3"/>
  <c r="AZ48" i="3"/>
  <c r="AY48" i="3"/>
  <c r="D49" i="3"/>
  <c r="AU49" i="3"/>
  <c r="AQ49" i="3"/>
  <c r="AT49" i="3"/>
  <c r="AS49" i="3"/>
  <c r="AR49" i="3"/>
  <c r="C50" i="3"/>
  <c r="AN50" i="3"/>
  <c r="AM50" i="3"/>
  <c r="AL50" i="3"/>
  <c r="AK50" i="3"/>
  <c r="AO50" i="3"/>
  <c r="B51" i="3"/>
  <c r="AG51" i="3"/>
  <c r="AF51" i="3"/>
  <c r="AI51" i="3"/>
  <c r="AE51" i="3"/>
  <c r="AH51" i="3"/>
  <c r="F51" i="3"/>
  <c r="BE51" i="3"/>
  <c r="BD51" i="3"/>
  <c r="BG51" i="3"/>
  <c r="BC51" i="3"/>
  <c r="BF51" i="3"/>
  <c r="E52" i="3"/>
  <c r="AX52" i="3"/>
  <c r="BA52" i="3"/>
  <c r="AW52" i="3"/>
  <c r="AZ52" i="3"/>
  <c r="AY52" i="3"/>
  <c r="D53" i="3"/>
  <c r="AU53" i="3"/>
  <c r="AQ53" i="3"/>
  <c r="AT53" i="3"/>
  <c r="AS53" i="3"/>
  <c r="AR53" i="3"/>
  <c r="C54" i="3"/>
  <c r="AN54" i="3"/>
  <c r="AM54" i="3"/>
  <c r="AL54" i="3"/>
  <c r="AO54" i="3"/>
  <c r="AK54" i="3"/>
  <c r="B55" i="3"/>
  <c r="AG55" i="3"/>
  <c r="AF55" i="3"/>
  <c r="AI55" i="3"/>
  <c r="AE55" i="3"/>
  <c r="AC23" i="3"/>
  <c r="AO23" i="3"/>
  <c r="AU23" i="3"/>
  <c r="AE23" i="3"/>
  <c r="Y24" i="3"/>
  <c r="AF24" i="3"/>
  <c r="AM24" i="3"/>
  <c r="AW24" i="3"/>
  <c r="BF24" i="3"/>
  <c r="BD27" i="3"/>
  <c r="AO29" i="3"/>
  <c r="Y30" i="3"/>
  <c r="AT31" i="3"/>
  <c r="AC32" i="3"/>
  <c r="AY32" i="3"/>
  <c r="AN33" i="3"/>
  <c r="AE34" i="3"/>
  <c r="BD34" i="3"/>
  <c r="BC39" i="3"/>
  <c r="BG41" i="3"/>
  <c r="A44" i="3"/>
  <c r="AA44" i="3"/>
  <c r="Z44" i="3"/>
  <c r="AC44" i="3"/>
  <c r="Y44" i="3"/>
  <c r="F23" i="3"/>
  <c r="BF23" i="3"/>
  <c r="AL28" i="3"/>
  <c r="AO28" i="3"/>
  <c r="AK28" i="3"/>
  <c r="AN28" i="3"/>
  <c r="E30" i="3"/>
  <c r="AZ30" i="3"/>
  <c r="AY30" i="3"/>
  <c r="AX30" i="3"/>
  <c r="B33" i="3"/>
  <c r="AF33" i="3"/>
  <c r="AG33" i="3"/>
  <c r="AE33" i="3"/>
  <c r="AI33" i="3"/>
  <c r="D35" i="3"/>
  <c r="AT35" i="3"/>
  <c r="AR35" i="3"/>
  <c r="AQ35" i="3"/>
  <c r="AU35" i="3"/>
  <c r="F37" i="3"/>
  <c r="BF37" i="3"/>
  <c r="BE37" i="3"/>
  <c r="BD37" i="3"/>
  <c r="BG37" i="3"/>
  <c r="BC37" i="3"/>
  <c r="C40" i="3"/>
  <c r="AO40" i="3"/>
  <c r="AK40" i="3"/>
  <c r="AN40" i="3"/>
  <c r="AM40" i="3"/>
  <c r="D43" i="3"/>
  <c r="AR43" i="3"/>
  <c r="AU43" i="3"/>
  <c r="AQ43" i="3"/>
  <c r="AT43" i="3"/>
  <c r="F45" i="3"/>
  <c r="BE45" i="3"/>
  <c r="BD45" i="3"/>
  <c r="BG45" i="3"/>
  <c r="BC45" i="3"/>
  <c r="BF45" i="3"/>
  <c r="B49" i="3"/>
  <c r="AG49" i="3"/>
  <c r="AF49" i="3"/>
  <c r="AI49" i="3"/>
  <c r="AE49" i="3"/>
  <c r="AH49" i="3"/>
  <c r="C52" i="3"/>
  <c r="AN52" i="3"/>
  <c r="AM52" i="3"/>
  <c r="AL52" i="3"/>
  <c r="AO52" i="3"/>
  <c r="AK52" i="3"/>
  <c r="AC28" i="3"/>
  <c r="AC27" i="3"/>
  <c r="Y27" i="3"/>
  <c r="AB27" i="3"/>
  <c r="A31" i="3"/>
  <c r="Z31" i="3"/>
  <c r="AC31" i="3"/>
  <c r="Y31" i="3"/>
  <c r="AB31" i="3"/>
  <c r="A35" i="3"/>
  <c r="AA35" i="3"/>
  <c r="Y35" i="3"/>
  <c r="AC35" i="3"/>
  <c r="AB35" i="3"/>
  <c r="A39" i="3"/>
  <c r="AC39" i="3"/>
  <c r="Y39" i="3"/>
  <c r="AB39" i="3"/>
  <c r="AA39" i="3"/>
  <c r="Z39" i="3"/>
  <c r="A43" i="3"/>
  <c r="AC43" i="3"/>
  <c r="Y43" i="3"/>
  <c r="AB43" i="3"/>
  <c r="AA43" i="3"/>
  <c r="A47" i="3"/>
  <c r="AB47" i="3"/>
  <c r="AA47" i="3"/>
  <c r="Z47" i="3"/>
  <c r="AC47" i="3"/>
  <c r="Y47" i="3"/>
  <c r="A51" i="3"/>
  <c r="AB51" i="3"/>
  <c r="AA51" i="3"/>
  <c r="Z51" i="3"/>
  <c r="AC51" i="3"/>
  <c r="A55" i="3"/>
  <c r="AB55" i="3"/>
  <c r="AA55" i="3"/>
  <c r="Z55" i="3"/>
  <c r="AC55" i="3"/>
  <c r="Y55" i="3"/>
  <c r="E23" i="3"/>
  <c r="BA23" i="3"/>
  <c r="AW23" i="3"/>
  <c r="D24" i="3"/>
  <c r="AT24" i="3"/>
  <c r="AS24" i="3"/>
  <c r="AN27" i="3"/>
  <c r="AM27" i="3"/>
  <c r="AL27" i="3"/>
  <c r="AG28" i="3"/>
  <c r="AF28" i="3"/>
  <c r="AI28" i="3"/>
  <c r="AE28" i="3"/>
  <c r="BE28" i="3"/>
  <c r="BD28" i="3"/>
  <c r="BG28" i="3"/>
  <c r="BC28" i="3"/>
  <c r="E29" i="3"/>
  <c r="AX29" i="3"/>
  <c r="BA29" i="3"/>
  <c r="AW29" i="3"/>
  <c r="AZ29" i="3"/>
  <c r="D30" i="3"/>
  <c r="AU30" i="3"/>
  <c r="AQ30" i="3"/>
  <c r="AT30" i="3"/>
  <c r="AS30" i="3"/>
  <c r="C31" i="3"/>
  <c r="AN31" i="3"/>
  <c r="AM31" i="3"/>
  <c r="AL31" i="3"/>
  <c r="B32" i="3"/>
  <c r="AG32" i="3"/>
  <c r="AF32" i="3"/>
  <c r="AI32" i="3"/>
  <c r="AE32" i="3"/>
  <c r="F32" i="3"/>
  <c r="BF32" i="3"/>
  <c r="BD32" i="3"/>
  <c r="BC32" i="3"/>
  <c r="BG32" i="3"/>
  <c r="E33" i="3"/>
  <c r="AY33" i="3"/>
  <c r="AZ33" i="3"/>
  <c r="AX33" i="3"/>
  <c r="AW33" i="3"/>
  <c r="D34" i="3"/>
  <c r="AR34" i="3"/>
  <c r="AU34" i="3"/>
  <c r="AT34" i="3"/>
  <c r="AS34" i="3"/>
  <c r="C35" i="3"/>
  <c r="AO35" i="3"/>
  <c r="AK35" i="3"/>
  <c r="AL35" i="3"/>
  <c r="AN35" i="3"/>
  <c r="B36" i="3"/>
  <c r="AH36" i="3"/>
  <c r="AG36" i="3"/>
  <c r="AF36" i="3"/>
  <c r="AE36" i="3"/>
  <c r="F36" i="3"/>
  <c r="BD36" i="3"/>
  <c r="BG36" i="3"/>
  <c r="BC36" i="3"/>
  <c r="BF36" i="3"/>
  <c r="BE36" i="3"/>
  <c r="E37" i="3"/>
  <c r="BA37" i="3"/>
  <c r="AW37" i="3"/>
  <c r="AZ37" i="3"/>
  <c r="AY37" i="3"/>
  <c r="D38" i="3"/>
  <c r="AT38" i="3"/>
  <c r="AS38" i="3"/>
  <c r="AR38" i="3"/>
  <c r="AU38" i="3"/>
  <c r="AQ38" i="3"/>
  <c r="C39" i="3"/>
  <c r="AM39" i="3"/>
  <c r="AL39" i="3"/>
  <c r="AO39" i="3"/>
  <c r="AK39" i="3"/>
  <c r="AN39" i="3"/>
  <c r="B40" i="3"/>
  <c r="AF40" i="3"/>
  <c r="AI40" i="3"/>
  <c r="AE40" i="3"/>
  <c r="AH40" i="3"/>
  <c r="AG40" i="3"/>
  <c r="F40" i="3"/>
  <c r="BD40" i="3"/>
  <c r="BG40" i="3"/>
  <c r="BC40" i="3"/>
  <c r="BF40" i="3"/>
  <c r="E41" i="3"/>
  <c r="BA41" i="3"/>
  <c r="AW41" i="3"/>
  <c r="AZ41" i="3"/>
  <c r="AY41" i="3"/>
  <c r="AX41" i="3"/>
  <c r="D42" i="3"/>
  <c r="AT42" i="3"/>
  <c r="AS42" i="3"/>
  <c r="AR42" i="3"/>
  <c r="AU42" i="3"/>
  <c r="C43" i="3"/>
  <c r="AM43" i="3"/>
  <c r="AL43" i="3"/>
  <c r="AO43" i="3"/>
  <c r="AK43" i="3"/>
  <c r="AN43" i="3"/>
  <c r="B44" i="3"/>
  <c r="AF44" i="3"/>
  <c r="AI44" i="3"/>
  <c r="AE44" i="3"/>
  <c r="AH44" i="3"/>
  <c r="AG44" i="3"/>
  <c r="F44" i="3"/>
  <c r="BE44" i="3"/>
  <c r="BF44" i="3"/>
  <c r="BD44" i="3"/>
  <c r="BC44" i="3"/>
  <c r="BG44" i="3"/>
  <c r="E45" i="3"/>
  <c r="AY45" i="3"/>
  <c r="AX45" i="3"/>
  <c r="AW45" i="3"/>
  <c r="BA45" i="3"/>
  <c r="AZ45" i="3"/>
  <c r="D46" i="3"/>
  <c r="AS46" i="3"/>
  <c r="AR46" i="3"/>
  <c r="AU46" i="3"/>
  <c r="AQ46" i="3"/>
  <c r="AT46" i="3"/>
  <c r="C47" i="3"/>
  <c r="AL47" i="3"/>
  <c r="AO47" i="3"/>
  <c r="AK47" i="3"/>
  <c r="AN47" i="3"/>
  <c r="AM47" i="3"/>
  <c r="B48" i="3"/>
  <c r="AI48" i="3"/>
  <c r="AE48" i="3"/>
  <c r="AH48" i="3"/>
  <c r="AG48" i="3"/>
  <c r="AF48" i="3"/>
  <c r="F48" i="3"/>
  <c r="BG48" i="3"/>
  <c r="BC48" i="3"/>
  <c r="BF48" i="3"/>
  <c r="BE48" i="3"/>
  <c r="E49" i="3"/>
  <c r="AZ49" i="3"/>
  <c r="AY49" i="3"/>
  <c r="AX49" i="3"/>
  <c r="BA49" i="3"/>
  <c r="AW49" i="3"/>
  <c r="D50" i="3"/>
  <c r="AS50" i="3"/>
  <c r="AR50" i="3"/>
  <c r="AU50" i="3"/>
  <c r="AQ50" i="3"/>
  <c r="AT50" i="3"/>
  <c r="C51" i="3"/>
  <c r="AL51" i="3"/>
  <c r="AO51" i="3"/>
  <c r="AK51" i="3"/>
  <c r="AN51" i="3"/>
  <c r="AM51" i="3"/>
  <c r="B52" i="3"/>
  <c r="AI52" i="3"/>
  <c r="AE52" i="3"/>
  <c r="AH52" i="3"/>
  <c r="AG52" i="3"/>
  <c r="AF52" i="3"/>
  <c r="F52" i="3"/>
  <c r="BG52" i="3"/>
  <c r="BC52" i="3"/>
  <c r="BF52" i="3"/>
  <c r="BE52" i="3"/>
  <c r="BD52" i="3"/>
  <c r="E53" i="3"/>
  <c r="AZ53" i="3"/>
  <c r="AY53" i="3"/>
  <c r="AX53" i="3"/>
  <c r="BA53" i="3"/>
  <c r="AW53" i="3"/>
  <c r="D54" i="3"/>
  <c r="AS54" i="3"/>
  <c r="AR54" i="3"/>
  <c r="AU54" i="3"/>
  <c r="AQ54" i="3"/>
  <c r="AT54" i="3"/>
  <c r="C55" i="3"/>
  <c r="AL55" i="3"/>
  <c r="AO55" i="3"/>
  <c r="AK55" i="3"/>
  <c r="AN55" i="3"/>
  <c r="AM55" i="3"/>
  <c r="Y23" i="3"/>
  <c r="AK23" i="3"/>
  <c r="AQ23" i="3"/>
  <c r="AX23" i="3"/>
  <c r="BD23" i="3"/>
  <c r="AF23" i="3"/>
  <c r="AA24" i="3"/>
  <c r="AG24" i="3"/>
  <c r="AQ24" i="3"/>
  <c r="AZ24" i="3"/>
  <c r="Z27" i="3"/>
  <c r="AO27" i="3"/>
  <c r="Y28" i="3"/>
  <c r="AR28" i="3"/>
  <c r="AA29" i="3"/>
  <c r="AT29" i="3"/>
  <c r="AC30" i="3"/>
  <c r="AW30" i="3"/>
  <c r="AF31" i="3"/>
  <c r="AY31" i="3"/>
  <c r="AH32" i="3"/>
  <c r="BE32" i="3"/>
  <c r="AU33" i="3"/>
  <c r="AK34" i="3"/>
  <c r="Z35" i="3"/>
  <c r="AZ35" i="3"/>
  <c r="AO36" i="3"/>
  <c r="AG38" i="3"/>
  <c r="AL40" i="3"/>
  <c r="AQ42" i="3"/>
  <c r="AU44" i="3"/>
  <c r="Y51" i="3"/>
  <c r="F55" i="3"/>
  <c r="BE55" i="3"/>
  <c r="BD55" i="3"/>
  <c r="BG55" i="3"/>
  <c r="BC55" i="3"/>
  <c r="BF55" i="3"/>
  <c r="AA71" i="3" l="1"/>
  <c r="AF71" i="3"/>
  <c r="B71" i="3"/>
  <c r="AK71" i="3"/>
  <c r="AK72" i="3" s="1"/>
  <c r="AT71" i="3"/>
  <c r="AY71" i="3"/>
  <c r="BA71" i="3"/>
  <c r="AH71" i="3"/>
  <c r="AQ71" i="3"/>
  <c r="AQ72" i="3" s="1"/>
  <c r="C71" i="3"/>
  <c r="P7" i="3" s="1"/>
  <c r="AX71" i="3"/>
  <c r="A71" i="3"/>
  <c r="D71" i="3"/>
  <c r="P8" i="3" s="1"/>
  <c r="AE71" i="3"/>
  <c r="AE72" i="3" s="1"/>
  <c r="AU71" i="3"/>
  <c r="AI71" i="3"/>
  <c r="AR71" i="3"/>
  <c r="E71" i="3"/>
  <c r="AB71" i="3"/>
  <c r="BE71" i="3"/>
  <c r="AS71" i="3"/>
  <c r="AL71" i="3"/>
  <c r="Y71" i="3"/>
  <c r="Y72" i="3" s="1"/>
  <c r="BD71" i="3"/>
  <c r="BF71" i="3"/>
  <c r="AO71" i="3"/>
  <c r="AM71" i="3"/>
  <c r="AC71" i="3"/>
  <c r="BC71" i="3"/>
  <c r="BC72" i="3" s="1"/>
  <c r="AZ71" i="3"/>
  <c r="F71" i="3"/>
  <c r="P10" i="3" s="1"/>
  <c r="AG71" i="3"/>
  <c r="Z71" i="3"/>
  <c r="AN71" i="3"/>
  <c r="BG71" i="3"/>
  <c r="AW71" i="3"/>
  <c r="AW72" i="3" s="1"/>
  <c r="BI51" i="3"/>
  <c r="BI31" i="3"/>
  <c r="BJ35" i="3"/>
  <c r="BJ23" i="3"/>
  <c r="BK35" i="3"/>
  <c r="BI27" i="3"/>
  <c r="BM23" i="3"/>
  <c r="BL23" i="3"/>
  <c r="BI23" i="3"/>
  <c r="BK23" i="3"/>
  <c r="BJ51" i="3"/>
  <c r="BI47" i="3"/>
  <c r="BK39" i="3"/>
  <c r="BM53" i="3"/>
  <c r="BI32" i="3"/>
  <c r="BJ43" i="3"/>
  <c r="BL33" i="3"/>
  <c r="BM24" i="3"/>
  <c r="BM30" i="3"/>
  <c r="BI28" i="3"/>
  <c r="BK31" i="3"/>
  <c r="BJ55" i="3"/>
  <c r="BM51" i="3"/>
  <c r="BL43" i="3"/>
  <c r="BJ39" i="3"/>
  <c r="BL27" i="3"/>
  <c r="BL44" i="3"/>
  <c r="BK27" i="3"/>
  <c r="BK50" i="3"/>
  <c r="BK42" i="3"/>
  <c r="BM38" i="3"/>
  <c r="BJ34" i="3"/>
  <c r="BI49" i="3"/>
  <c r="BL49" i="3"/>
  <c r="BJ29" i="3"/>
  <c r="BJ48" i="3"/>
  <c r="BI36" i="3"/>
  <c r="BM39" i="3"/>
  <c r="BI54" i="3"/>
  <c r="BI46" i="3"/>
  <c r="BM34" i="3"/>
  <c r="BJ41" i="3"/>
  <c r="BL37" i="3"/>
  <c r="BK48" i="3"/>
  <c r="BK28" i="3"/>
  <c r="BM54" i="3"/>
  <c r="BL50" i="3"/>
  <c r="BM46" i="3"/>
  <c r="BI42" i="3"/>
  <c r="BJ38" i="3"/>
  <c r="BK34" i="3"/>
  <c r="BM40" i="3"/>
  <c r="BJ32" i="3"/>
  <c r="BK53" i="3"/>
  <c r="BM49" i="3"/>
  <c r="BL45" i="3"/>
  <c r="BK41" i="3"/>
  <c r="BI37" i="3"/>
  <c r="BI33" i="3"/>
  <c r="BL29" i="3"/>
  <c r="BM52" i="3"/>
  <c r="BL48" i="3"/>
  <c r="BM36" i="3"/>
  <c r="BL28" i="3"/>
  <c r="BJ50" i="3"/>
  <c r="BK55" i="3"/>
  <c r="BL47" i="3"/>
  <c r="BM31" i="3"/>
  <c r="BK44" i="3"/>
  <c r="BK29" i="3"/>
  <c r="BJ27" i="3"/>
  <c r="BK24" i="3"/>
  <c r="BI55" i="3"/>
  <c r="BL55" i="3"/>
  <c r="BK51" i="3"/>
  <c r="BM47" i="3"/>
  <c r="BM43" i="3"/>
  <c r="BL39" i="3"/>
  <c r="BL35" i="3"/>
  <c r="BJ31" i="3"/>
  <c r="BM27" i="3"/>
  <c r="BI44" i="3"/>
  <c r="BI24" i="3"/>
  <c r="BK54" i="3"/>
  <c r="BJ54" i="3"/>
  <c r="BI50" i="3"/>
  <c r="BK46" i="3"/>
  <c r="BJ46" i="3"/>
  <c r="BM42" i="3"/>
  <c r="BL38" i="3"/>
  <c r="BK38" i="3"/>
  <c r="BL34" i="3"/>
  <c r="BJ30" i="3"/>
  <c r="BJ24" i="3"/>
  <c r="BJ40" i="3"/>
  <c r="BK32" i="3"/>
  <c r="BL36" i="3"/>
  <c r="BL53" i="3"/>
  <c r="BJ49" i="3"/>
  <c r="BM45" i="3"/>
  <c r="BJ45" i="3"/>
  <c r="BL41" i="3"/>
  <c r="BJ37" i="3"/>
  <c r="BM37" i="3"/>
  <c r="BJ33" i="3"/>
  <c r="BI29" i="3"/>
  <c r="BK52" i="3"/>
  <c r="BJ52" i="3"/>
  <c r="BI48" i="3"/>
  <c r="BJ36" i="3"/>
  <c r="BK47" i="3"/>
  <c r="BI35" i="3"/>
  <c r="BJ44" i="3"/>
  <c r="BL42" i="3"/>
  <c r="BL30" i="3"/>
  <c r="BI40" i="3"/>
  <c r="BJ53" i="3"/>
  <c r="BK45" i="3"/>
  <c r="BM41" i="3"/>
  <c r="BM33" i="3"/>
  <c r="BI52" i="3"/>
  <c r="BI43" i="3"/>
  <c r="BM32" i="3"/>
  <c r="BM55" i="3"/>
  <c r="BL51" i="3"/>
  <c r="BJ47" i="3"/>
  <c r="BK43" i="3"/>
  <c r="BI39" i="3"/>
  <c r="BM35" i="3"/>
  <c r="BL31" i="3"/>
  <c r="BM28" i="3"/>
  <c r="BM44" i="3"/>
  <c r="BI30" i="3"/>
  <c r="BL54" i="3"/>
  <c r="BM50" i="3"/>
  <c r="BL46" i="3"/>
  <c r="BJ42" i="3"/>
  <c r="BI38" i="3"/>
  <c r="BI34" i="3"/>
  <c r="BK30" i="3"/>
  <c r="BL40" i="3"/>
  <c r="BK40" i="3"/>
  <c r="BL32" i="3"/>
  <c r="BI53" i="3"/>
  <c r="BK49" i="3"/>
  <c r="BI45" i="3"/>
  <c r="BI41" i="3"/>
  <c r="BK37" i="3"/>
  <c r="BK33" i="3"/>
  <c r="BM29" i="3"/>
  <c r="BL52" i="3"/>
  <c r="BM48" i="3"/>
  <c r="BK36" i="3"/>
  <c r="BJ28" i="3"/>
  <c r="BL24" i="3"/>
  <c r="BL71" i="3" l="1"/>
  <c r="BM71" i="3"/>
  <c r="BJ71" i="3"/>
  <c r="BI71" i="3"/>
  <c r="BI72" i="3" s="1"/>
  <c r="BK71" i="3"/>
  <c r="BE72" i="3"/>
  <c r="U10" i="3" s="1"/>
  <c r="AU72" i="3"/>
  <c r="W8" i="3" s="1"/>
  <c r="BG72" i="3"/>
  <c r="W10" i="3" s="1"/>
  <c r="AR72" i="3"/>
  <c r="T8" i="3" s="1"/>
  <c r="AC72" i="3"/>
  <c r="W5" i="3" s="1"/>
  <c r="AS72" i="3"/>
  <c r="U8" i="3" s="1"/>
  <c r="Z72" i="3"/>
  <c r="T5" i="3" s="1"/>
  <c r="AL72" i="3"/>
  <c r="T7" i="3" s="1"/>
  <c r="AO72" i="3"/>
  <c r="W7" i="3" s="1"/>
  <c r="AX72" i="3"/>
  <c r="T9" i="3" s="1"/>
  <c r="BD72" i="3"/>
  <c r="T10" i="3" s="1"/>
  <c r="AB72" i="3"/>
  <c r="V5" i="3" s="1"/>
  <c r="AN72" i="3"/>
  <c r="V7" i="3" s="1"/>
  <c r="BA72" i="3"/>
  <c r="W9" i="3" s="1"/>
  <c r="AZ72" i="3"/>
  <c r="V9" i="3" s="1"/>
  <c r="AI72" i="3"/>
  <c r="W6" i="3" s="1"/>
  <c r="AY72" i="3"/>
  <c r="U9" i="3" s="1"/>
  <c r="AM72" i="3"/>
  <c r="U7" i="3" s="1"/>
  <c r="AF72" i="3"/>
  <c r="T6" i="3" s="1"/>
  <c r="AH72" i="3"/>
  <c r="V6" i="3" s="1"/>
  <c r="AA72" i="3"/>
  <c r="U5" i="3" s="1"/>
  <c r="AG72" i="3"/>
  <c r="U6" i="3" s="1"/>
  <c r="BF72" i="3"/>
  <c r="V10" i="3" s="1"/>
  <c r="AT72" i="3"/>
  <c r="V8" i="3" s="1"/>
  <c r="P9" i="3"/>
  <c r="BM72" i="3" l="1"/>
  <c r="W11" i="3" s="1"/>
  <c r="BK72" i="3"/>
  <c r="U11" i="3" s="1"/>
  <c r="BJ72" i="3"/>
  <c r="T11" i="3" s="1"/>
  <c r="X6" i="3"/>
  <c r="X8" i="3"/>
  <c r="X10" i="3"/>
  <c r="X7" i="3"/>
  <c r="X5" i="3"/>
  <c r="X9" i="3"/>
  <c r="BL72" i="3"/>
  <c r="V11" i="3" s="1"/>
  <c r="X11" i="3" l="1"/>
  <c r="P5" i="3"/>
  <c r="P6" i="3"/>
  <c r="P11" i="3" l="1"/>
  <c r="R16" i="3" s="1"/>
  <c r="Q5" i="3" s="1"/>
  <c r="R5" i="3" s="1"/>
  <c r="R14" i="3"/>
  <c r="R13" i="3"/>
  <c r="Q7" i="3" l="1"/>
  <c r="R7" i="3" s="1"/>
  <c r="Q10" i="3"/>
  <c r="R10" i="3" s="1"/>
  <c r="Q8" i="3"/>
  <c r="R8" i="3" s="1"/>
  <c r="Q9" i="3"/>
  <c r="R9" i="3" s="1"/>
  <c r="R15" i="3"/>
  <c r="Q6" i="3"/>
  <c r="R6" i="3" s="1"/>
  <c r="R11" i="3" l="1"/>
  <c r="R17" i="3"/>
</calcChain>
</file>

<file path=xl/sharedStrings.xml><?xml version="1.0" encoding="utf-8"?>
<sst xmlns="http://schemas.openxmlformats.org/spreadsheetml/2006/main" count="380" uniqueCount="187">
  <si>
    <t>Piece Number</t>
  </si>
  <si>
    <t>Demographer's Comment</t>
  </si>
  <si>
    <t>Step #</t>
  </si>
  <si>
    <t>Instruction</t>
  </si>
  <si>
    <t>NH Asian CVAP</t>
  </si>
  <si>
    <t>NH White CVAP</t>
  </si>
  <si>
    <t>Hispanic CVAP</t>
  </si>
  <si>
    <t>Total</t>
  </si>
  <si>
    <t>NH Other CVAP</t>
  </si>
  <si>
    <t>District 3</t>
  </si>
  <si>
    <t>District 4</t>
  </si>
  <si>
    <t>District 5</t>
  </si>
  <si>
    <t>District 6</t>
  </si>
  <si>
    <t>District Assignment</t>
  </si>
  <si>
    <t>District 1</t>
  </si>
  <si>
    <t>District 2</t>
  </si>
  <si>
    <t>Total Population</t>
  </si>
  <si>
    <t>Total CVAP</t>
  </si>
  <si>
    <t>Census 2010 Population Balance                                                 (equal population requirement)</t>
  </si>
  <si>
    <t>Population</t>
  </si>
  <si>
    <t>Deviation</t>
  </si>
  <si>
    <t>Percent Deviation</t>
  </si>
  <si>
    <t>Difference</t>
  </si>
  <si>
    <t>Plan's Percent Deviation</t>
  </si>
  <si>
    <t>District</t>
  </si>
  <si>
    <t>Citizens of Voting Age Shares</t>
  </si>
  <si>
    <t>Most populous Council district</t>
  </si>
  <si>
    <t>Least populous Council district</t>
  </si>
  <si>
    <t>Ideal Council district population</t>
  </si>
  <si>
    <t>Note that the Pieces can be re-designed to fine-tune any Council district plan</t>
  </si>
  <si>
    <t>Totals</t>
  </si>
  <si>
    <t>In the first visible column of the "Pieces data" worksheet (Column O - "District assignment"), enter "1" or "2" or "3" or "4" or "5" or "6" to assign each Piece to a Council District</t>
  </si>
  <si>
    <t>Enter your assignments for each Piece in the yellow-shaded cells</t>
  </si>
  <si>
    <t>Do not touch anything except the yellow-shaded cells O25-O60!  These cells are for your data entry (see yellow-shaded information).  The other cells  contain data and formulas for the calculations.   See Instructions worksheet for details.</t>
  </si>
  <si>
    <t>This number should be 127,854</t>
  </si>
  <si>
    <t>Census 2020 (SWDB) total population</t>
  </si>
  <si>
    <t>NH Asian  CVAP</t>
  </si>
  <si>
    <t>ID</t>
  </si>
  <si>
    <t>Total_Pop</t>
  </si>
  <si>
    <t>Hispanic</t>
  </si>
  <si>
    <t>NH_White</t>
  </si>
  <si>
    <t>NH_Black</t>
  </si>
  <si>
    <t>NH_Asian</t>
  </si>
  <si>
    <t>NH_Others</t>
  </si>
  <si>
    <t>Total_CVAP</t>
  </si>
  <si>
    <t>Hisp_CVAP</t>
  </si>
  <si>
    <t>NHWht_CVAP</t>
  </si>
  <si>
    <t>NHBlk_CVAP</t>
  </si>
  <si>
    <t>NHAsn_CVAP</t>
  </si>
  <si>
    <t>NHOth_CVAP</t>
  </si>
  <si>
    <t>Tot_Reg20</t>
  </si>
  <si>
    <t>Hisp_Reg</t>
  </si>
  <si>
    <t>Asian_Reg</t>
  </si>
  <si>
    <t>Tot_Voted</t>
  </si>
  <si>
    <t>Hisp_Voted</t>
  </si>
  <si>
    <t>Asian_Vot</t>
  </si>
  <si>
    <t>Ideal Value</t>
  </si>
  <si>
    <t>% Deviation</t>
  </si>
  <si>
    <t>% Hispanic</t>
  </si>
  <si>
    <t>% NH_White</t>
  </si>
  <si>
    <t>% NH_Black</t>
  </si>
  <si>
    <t>% NH_Asian</t>
  </si>
  <si>
    <t>% NH_Others</t>
  </si>
  <si>
    <t>% Hisp_CVAP</t>
  </si>
  <si>
    <t>% NHWht_CVAP</t>
  </si>
  <si>
    <t>% NHBlk_CVAP</t>
  </si>
  <si>
    <t>% NHAsn_CVAP</t>
  </si>
  <si>
    <t>% NHOth_CVAP</t>
  </si>
  <si>
    <t>% Hisp_Reg</t>
  </si>
  <si>
    <t>% Asian_Reg</t>
  </si>
  <si>
    <t>% Hisp_Voted</t>
  </si>
  <si>
    <t>% Asian_Vot</t>
  </si>
  <si>
    <t>District Label</t>
  </si>
  <si>
    <t>30A</t>
  </si>
  <si>
    <t>1</t>
  </si>
  <si>
    <t>1|-100%</t>
  </si>
  <si>
    <t>2</t>
  </si>
  <si>
    <t>3</t>
  </si>
  <si>
    <t>4</t>
  </si>
  <si>
    <t>5</t>
  </si>
  <si>
    <t>6A</t>
  </si>
  <si>
    <t>6B</t>
  </si>
  <si>
    <t>17A</t>
  </si>
  <si>
    <t>17B</t>
  </si>
  <si>
    <t>28B</t>
  </si>
  <si>
    <t>28A</t>
  </si>
  <si>
    <t>7</t>
  </si>
  <si>
    <t>7|-100%</t>
  </si>
  <si>
    <t>8</t>
  </si>
  <si>
    <t>8|-100%</t>
  </si>
  <si>
    <t>9</t>
  </si>
  <si>
    <t>10</t>
  </si>
  <si>
    <t>11</t>
  </si>
  <si>
    <t>12</t>
  </si>
  <si>
    <t>13</t>
  </si>
  <si>
    <t>14</t>
  </si>
  <si>
    <t>15</t>
  </si>
  <si>
    <t>17C</t>
  </si>
  <si>
    <t>22B</t>
  </si>
  <si>
    <t>21</t>
  </si>
  <si>
    <t>18B</t>
  </si>
  <si>
    <t>23</t>
  </si>
  <si>
    <t>32</t>
  </si>
  <si>
    <t>33</t>
  </si>
  <si>
    <t>24</t>
  </si>
  <si>
    <t>22A</t>
  </si>
  <si>
    <t>26</t>
  </si>
  <si>
    <t>27</t>
  </si>
  <si>
    <t>29</t>
  </si>
  <si>
    <t>35A</t>
  </si>
  <si>
    <t>31</t>
  </si>
  <si>
    <t>25A</t>
  </si>
  <si>
    <t>16</t>
  </si>
  <si>
    <t>19</t>
  </si>
  <si>
    <t>20</t>
  </si>
  <si>
    <t>30B</t>
  </si>
  <si>
    <t>35B</t>
  </si>
  <si>
    <t>36A</t>
  </si>
  <si>
    <t>36B</t>
  </si>
  <si>
    <t>25B</t>
  </si>
  <si>
    <t>18A</t>
  </si>
  <si>
    <t>17D</t>
  </si>
  <si>
    <t>For Reference Current Assignment</t>
  </si>
  <si>
    <t>Use the "Pieces data" worksheet in this file, in combination with the Pieces map, to experiment with Council district configurations</t>
  </si>
  <si>
    <t>AREA</t>
  </si>
  <si>
    <t>DATA</t>
  </si>
  <si>
    <t>2018 District</t>
  </si>
  <si>
    <t>Members</t>
  </si>
  <si>
    <t>Tot18+_Pop</t>
  </si>
  <si>
    <t>Hisp_18+</t>
  </si>
  <si>
    <t>NH_Wht_18+</t>
  </si>
  <si>
    <t>NH_Blk_18+</t>
  </si>
  <si>
    <t>NH_Asn_18+</t>
  </si>
  <si>
    <t>NH_Oth_18+</t>
  </si>
  <si>
    <t>% Hisp_18+</t>
  </si>
  <si>
    <t>% NH_Wht_18+</t>
  </si>
  <si>
    <t>% NH_Blk_18+</t>
  </si>
  <si>
    <t>% NH_Asn_18+</t>
  </si>
  <si>
    <t>% NH_Oth_18+</t>
  </si>
  <si>
    <t>2|-98.88%</t>
  </si>
  <si>
    <t>3|-98.19%</t>
  </si>
  <si>
    <t>4|-97.68%</t>
  </si>
  <si>
    <t>5|46.58%</t>
  </si>
  <si>
    <t>6A|535.4%</t>
  </si>
  <si>
    <t>6B|-74.71%</t>
  </si>
  <si>
    <t>9|-66.02%</t>
  </si>
  <si>
    <t>10|-96.73%</t>
  </si>
  <si>
    <t>11|58.88%</t>
  </si>
  <si>
    <t>12|-95.05%</t>
  </si>
  <si>
    <t>13|-34.49%</t>
  </si>
  <si>
    <t>14|-98.67%</t>
  </si>
  <si>
    <t>15|-80.99%</t>
  </si>
  <si>
    <t>16|-94.06%</t>
  </si>
  <si>
    <t>17A|287.01%</t>
  </si>
  <si>
    <t>17B|41.51%</t>
  </si>
  <si>
    <t>17C|36.34%</t>
  </si>
  <si>
    <t>17D|12.77%</t>
  </si>
  <si>
    <t>18A|55.31%</t>
  </si>
  <si>
    <t>18B|-53.46%</t>
  </si>
  <si>
    <t>19|164.09%</t>
  </si>
  <si>
    <t>20|154.92%</t>
  </si>
  <si>
    <t>21|20.39%</t>
  </si>
  <si>
    <t>22A|99.66%</t>
  </si>
  <si>
    <t>22B|-20.04%</t>
  </si>
  <si>
    <t>23|-63.53%</t>
  </si>
  <si>
    <t>24|-41.81%</t>
  </si>
  <si>
    <t>25A|27.7%</t>
  </si>
  <si>
    <t>25B|147.01%</t>
  </si>
  <si>
    <t>26|-82.62%</t>
  </si>
  <si>
    <t>27|-15.44%</t>
  </si>
  <si>
    <t>28A|95.53%</t>
  </si>
  <si>
    <t>28B|337.63%</t>
  </si>
  <si>
    <t>6</t>
  </si>
  <si>
    <t>29|224.34%</t>
  </si>
  <si>
    <t>30A|-17.2%</t>
  </si>
  <si>
    <t>30B|40.65%</t>
  </si>
  <si>
    <t>31|72.6%</t>
  </si>
  <si>
    <t>32|-55.31%</t>
  </si>
  <si>
    <t>33|-65.51%</t>
  </si>
  <si>
    <t>34</t>
  </si>
  <si>
    <t>34|-59.35%</t>
  </si>
  <si>
    <t>35A|-32.3%</t>
  </si>
  <si>
    <t>35B|40.39%</t>
  </si>
  <si>
    <t>36A|51.74%</t>
  </si>
  <si>
    <t>36B|-9.29%</t>
  </si>
  <si>
    <t>Fill in yellow-highlighted column to make your new plan - location of each Piece is shown on the Pieces map provided in the third worksheet of this file.  Pink-shading summarizes your plan's characteristics.</t>
  </si>
  <si>
    <t>Assignment (Council District)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</si>
</sst>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8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medium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9">
    <xf numFmtId="0" fontId="0" fillId="0" borderId="0" xfId="0"/>
    <xf numFmtId="3" fontId="0" fillId="0" borderId="0" xfId="0" applyNumberForma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wrapText="1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vertical="top" wrapText="1"/>
    </xf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wrapText="1"/>
    </xf>
    <xf numFmtId="1" fontId="0" fillId="0" borderId="0" xfId="0" applyNumberFormat="1"/>
    <xf numFmtId="0" fontId="0" fillId="2" borderId="0" xfId="0" applyFill="1" applyAlignment="1">
      <alignment horizontal="center"/>
    </xf>
    <xf numFmtId="0" fontId="2" fillId="0" borderId="0" xfId="0" applyFont="1" applyFill="1" applyBorder="1" applyAlignment="1">
      <alignment wrapText="1"/>
    </xf>
    <xf numFmtId="0" fontId="6" fillId="4" borderId="0" xfId="0" applyFont="1" applyFill="1"/>
    <xf numFmtId="0" fontId="6" fillId="4" borderId="0" xfId="0" applyFont="1" applyFill="1" applyAlignment="1">
      <alignment horizontal="right"/>
    </xf>
    <xf numFmtId="0" fontId="0" fillId="0" borderId="0" xfId="0"/>
    <xf numFmtId="0" fontId="0" fillId="0" borderId="0" xfId="0"/>
    <xf numFmtId="3" fontId="0" fillId="0" borderId="0" xfId="0" applyNumberFormat="1"/>
    <xf numFmtId="9" fontId="0" fillId="0" borderId="0" xfId="1" applyFont="1"/>
    <xf numFmtId="0" fontId="6" fillId="3" borderId="0" xfId="0" applyFont="1" applyFill="1"/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wrapText="1"/>
    </xf>
    <xf numFmtId="0" fontId="6" fillId="3" borderId="0" xfId="0" applyFont="1" applyFill="1" applyAlignment="1">
      <alignment horizontal="center"/>
    </xf>
    <xf numFmtId="3" fontId="6" fillId="3" borderId="0" xfId="0" applyNumberFormat="1" applyFont="1" applyFill="1" applyBorder="1" applyAlignment="1">
      <alignment horizontal="center"/>
    </xf>
    <xf numFmtId="3" fontId="6" fillId="3" borderId="0" xfId="0" applyNumberFormat="1" applyFont="1" applyFill="1" applyAlignment="1">
      <alignment horizontal="center"/>
    </xf>
    <xf numFmtId="164" fontId="6" fillId="3" borderId="0" xfId="1" applyNumberFormat="1" applyFont="1" applyFill="1" applyAlignment="1">
      <alignment horizontal="center"/>
    </xf>
    <xf numFmtId="9" fontId="6" fillId="3" borderId="0" xfId="0" applyNumberFormat="1" applyFont="1" applyFill="1" applyAlignment="1">
      <alignment horizontal="center"/>
    </xf>
    <xf numFmtId="0" fontId="6" fillId="3" borderId="4" xfId="0" applyFont="1" applyFill="1" applyBorder="1" applyAlignment="1">
      <alignment horizontal="center"/>
    </xf>
    <xf numFmtId="164" fontId="6" fillId="3" borderId="4" xfId="0" applyNumberFormat="1" applyFont="1" applyFill="1" applyBorder="1" applyAlignment="1">
      <alignment horizontal="center"/>
    </xf>
    <xf numFmtId="9" fontId="6" fillId="3" borderId="4" xfId="0" applyNumberFormat="1" applyFont="1" applyFill="1" applyBorder="1" applyAlignment="1">
      <alignment horizontal="center"/>
    </xf>
    <xf numFmtId="0" fontId="6" fillId="3" borderId="0" xfId="0" applyFont="1" applyFill="1" applyBorder="1" applyAlignment="1">
      <alignment horizontal="left"/>
    </xf>
    <xf numFmtId="3" fontId="6" fillId="3" borderId="0" xfId="0" applyNumberFormat="1" applyFont="1" applyFill="1" applyBorder="1" applyAlignment="1">
      <alignment horizontal="right"/>
    </xf>
    <xf numFmtId="0" fontId="6" fillId="3" borderId="0" xfId="0" applyFont="1" applyFill="1" applyAlignment="1">
      <alignment horizontal="right"/>
    </xf>
    <xf numFmtId="0" fontId="6" fillId="3" borderId="0" xfId="0" applyFont="1" applyFill="1" applyBorder="1" applyAlignment="1">
      <alignment horizontal="right"/>
    </xf>
    <xf numFmtId="0" fontId="0" fillId="3" borderId="0" xfId="0" applyFill="1"/>
    <xf numFmtId="164" fontId="8" fillId="3" borderId="0" xfId="1" applyNumberFormat="1" applyFont="1" applyFill="1" applyAlignment="1">
      <alignment horizontal="center"/>
    </xf>
    <xf numFmtId="0" fontId="7" fillId="5" borderId="0" xfId="0" applyFont="1" applyFill="1" applyAlignment="1">
      <alignment horizontal="center" wrapText="1"/>
    </xf>
    <xf numFmtId="0" fontId="6" fillId="5" borderId="0" xfId="0" applyFont="1" applyFill="1"/>
    <xf numFmtId="0" fontId="9" fillId="0" borderId="0" xfId="0" applyFont="1"/>
    <xf numFmtId="0" fontId="2" fillId="2" borderId="1" xfId="0" applyFont="1" applyFill="1" applyBorder="1" applyAlignment="1">
      <alignment horizontal="center" wrapText="1"/>
    </xf>
    <xf numFmtId="3" fontId="6" fillId="3" borderId="7" xfId="0" applyNumberFormat="1" applyFont="1" applyFill="1" applyBorder="1" applyAlignment="1">
      <alignment horizontal="center"/>
    </xf>
    <xf numFmtId="0" fontId="2" fillId="0" borderId="7" xfId="0" applyFont="1" applyBorder="1"/>
    <xf numFmtId="0" fontId="0" fillId="0" borderId="7" xfId="0" applyBorder="1"/>
    <xf numFmtId="0" fontId="12" fillId="0" borderId="2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0" fontId="12" fillId="0" borderId="3" xfId="0" applyFont="1" applyBorder="1" applyAlignment="1">
      <alignment horizontal="center" vertical="top" wrapText="1"/>
    </xf>
    <xf numFmtId="0" fontId="12" fillId="2" borderId="3" xfId="0" applyFont="1" applyFill="1" applyBorder="1" applyAlignment="1">
      <alignment vertical="top" wrapText="1"/>
    </xf>
    <xf numFmtId="0" fontId="12" fillId="0" borderId="3" xfId="0" applyFont="1" applyBorder="1" applyAlignment="1">
      <alignment vertical="top" wrapText="1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0" fillId="2" borderId="0" xfId="0" applyFill="1" applyAlignment="1">
      <alignment horizontal="center"/>
    </xf>
    <xf numFmtId="0" fontId="2" fillId="3" borderId="5" xfId="0" applyFont="1" applyFill="1" applyBorder="1" applyAlignment="1">
      <alignment horizontal="center" wrapText="1"/>
    </xf>
    <xf numFmtId="0" fontId="2" fillId="3" borderId="6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0" xfId="0" applyFont="1" applyFill="1" applyAlignment="1">
      <alignment wrapText="1"/>
    </xf>
    <xf numFmtId="10" fontId="0" fillId="0" borderId="0" xfId="0" applyNumberFormat="1" applyFill="1" applyAlignment="1">
      <alignment horizontal="center"/>
    </xf>
    <xf numFmtId="10" fontId="0" fillId="0" borderId="0" xfId="0" applyNumberFormat="1" applyFill="1"/>
    <xf numFmtId="0" fontId="0" fillId="0" borderId="0" xfId="0" applyFill="1"/>
    <xf numFmtId="0" fontId="2" fillId="0" borderId="1" xfId="0" applyFont="1" applyFill="1" applyBorder="1" applyAlignment="1">
      <alignment wrapText="1"/>
    </xf>
    <xf numFmtId="0" fontId="14" fillId="0" borderId="0" xfId="0" applyFont="1"/>
    <xf numFmtId="0" fontId="0" fillId="0" borderId="0" xfId="0" applyFill="1" applyAlignment="1">
      <alignment horizontal="center"/>
    </xf>
    <xf numFmtId="10" fontId="0" fillId="0" borderId="0" xfId="0" applyNumberFormat="1" applyFill="1" applyAlignment="1">
      <alignment horizontal="center"/>
    </xf>
    <xf numFmtId="0" fontId="10" fillId="0" borderId="0" xfId="0" applyFont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3" borderId="0" xfId="0" applyFont="1" applyFill="1" applyBorder="1" applyAlignment="1">
      <alignment horizontal="center" wrapText="1"/>
    </xf>
    <xf numFmtId="0" fontId="6" fillId="3" borderId="0" xfId="0" applyFont="1" applyFill="1" applyAlignment="1">
      <alignment horizontal="left" wrapText="1"/>
    </xf>
    <xf numFmtId="0" fontId="13" fillId="2" borderId="0" xfId="0" applyFont="1" applyFill="1" applyAlignment="1">
      <alignment horizontal="left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81C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772783</xdr:colOff>
      <xdr:row>11</xdr:row>
      <xdr:rowOff>44931</xdr:rowOff>
    </xdr:from>
    <xdr:to>
      <xdr:col>15</xdr:col>
      <xdr:colOff>215660</xdr:colOff>
      <xdr:row>18</xdr:row>
      <xdr:rowOff>8986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B43EA3D8-A3A4-4302-901B-8D34B10FFFF0}"/>
            </a:ext>
          </a:extLst>
        </xdr:cNvPr>
        <xdr:cNvCxnSpPr/>
      </xdr:nvCxnSpPr>
      <xdr:spPr>
        <a:xfrm flipV="1">
          <a:off x="772783" y="3010261"/>
          <a:ext cx="548136" cy="12849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561872</xdr:colOff>
      <xdr:row>50</xdr:row>
      <xdr:rowOff>50209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30A63F-360D-4A07-89B6-57AB62BB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72950" cy="9388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0943B-EF78-4364-A6E0-83380E818FD9}">
  <dimension ref="A1:BK49"/>
  <sheetViews>
    <sheetView topLeftCell="C1" workbookViewId="0">
      <selection activeCell="E1" sqref="E1"/>
    </sheetView>
  </sheetViews>
  <sheetFormatPr defaultRowHeight="14.5" x14ac:dyDescent="0.35"/>
  <cols>
    <col min="1" max="1" width="4" style="18" bestFit="1" customWidth="1"/>
    <col min="2" max="2" width="8.54296875" style="18" bestFit="1" customWidth="1"/>
    <col min="3" max="3" width="5.453125" style="18" bestFit="1" customWidth="1"/>
    <col min="4" max="4" width="6.7265625" style="18" bestFit="1" customWidth="1"/>
    <col min="5" max="5" width="11.1796875" style="18" bestFit="1" customWidth="1"/>
    <col min="6" max="6" width="8.6328125" style="18" bestFit="1" customWidth="1"/>
    <col min="7" max="7" width="9.26953125" style="18" bestFit="1" customWidth="1"/>
    <col min="9" max="11" width="7.7265625" style="18" customWidth="1"/>
    <col min="13" max="13" width="8.7265625" style="18"/>
    <col min="14" max="14" width="7.7265625" style="18" customWidth="1"/>
    <col min="16" max="17" width="7.7265625" style="18" customWidth="1"/>
    <col min="18" max="18" width="7.7265625" style="18" bestFit="1" customWidth="1"/>
    <col min="19" max="19" width="9.453125" style="18" bestFit="1" customWidth="1"/>
    <col min="20" max="21" width="8.81640625" style="18" bestFit="1" customWidth="1"/>
    <col min="22" max="22" width="10" style="18" bestFit="1" customWidth="1"/>
    <col min="23" max="23" width="10.81640625" style="18" bestFit="1" customWidth="1"/>
    <col min="24" max="24" width="8.453125" style="18" bestFit="1" customWidth="1"/>
    <col min="25" max="25" width="12" style="18" bestFit="1" customWidth="1"/>
    <col min="26" max="26" width="11" style="18" bestFit="1" customWidth="1"/>
    <col min="27" max="27" width="11.453125" style="18" bestFit="1" customWidth="1"/>
    <col min="28" max="28" width="11.54296875" style="18" bestFit="1" customWidth="1"/>
    <col min="29" max="29" width="10.54296875" style="18" bestFit="1" customWidth="1"/>
    <col min="30" max="30" width="9.7265625" style="18" bestFit="1" customWidth="1"/>
    <col min="31" max="31" width="12.26953125" style="18" bestFit="1" customWidth="1"/>
    <col min="32" max="32" width="11.26953125" style="18" bestFit="1" customWidth="1"/>
    <col min="33" max="33" width="11.7265625" style="18" bestFit="1" customWidth="1"/>
    <col min="34" max="34" width="11.81640625" style="18" bestFit="1" customWidth="1"/>
    <col min="35" max="35" width="9.7265625" style="18" bestFit="1" customWidth="1"/>
    <col min="36" max="36" width="8.453125" style="18" bestFit="1" customWidth="1"/>
    <col min="37" max="37" width="9.26953125" style="18" bestFit="1" customWidth="1"/>
    <col min="38" max="38" width="9.6328125" style="18" bestFit="1" customWidth="1"/>
    <col min="39" max="39" width="10.26953125" style="18" bestFit="1" customWidth="1"/>
    <col min="40" max="40" width="9.1796875" style="18" bestFit="1" customWidth="1"/>
    <col min="41" max="41" width="10" style="18" bestFit="1" customWidth="1"/>
    <col min="42" max="42" width="8.7265625" style="18" bestFit="1" customWidth="1"/>
    <col min="43" max="43" width="10.6328125" style="18" bestFit="1" customWidth="1"/>
    <col min="44" max="44" width="9.6328125" style="18" bestFit="1" customWidth="1"/>
    <col min="45" max="45" width="11.26953125" style="18" bestFit="1" customWidth="1"/>
    <col min="46" max="47" width="10.7265625" style="18" bestFit="1" customWidth="1"/>
    <col min="48" max="48" width="11.81640625" style="18" bestFit="1" customWidth="1"/>
    <col min="49" max="49" width="10.26953125" style="18" bestFit="1" customWidth="1"/>
    <col min="50" max="50" width="13.81640625" style="18" bestFit="1" customWidth="1"/>
    <col min="51" max="51" width="12.81640625" style="18" bestFit="1" customWidth="1"/>
    <col min="52" max="52" width="13.26953125" style="18" bestFit="1" customWidth="1"/>
    <col min="53" max="53" width="13.453125" style="18" bestFit="1" customWidth="1"/>
    <col min="54" max="54" width="11.6328125" style="18" bestFit="1" customWidth="1"/>
    <col min="55" max="55" width="14.1796875" style="18" bestFit="1" customWidth="1"/>
    <col min="56" max="56" width="13.1796875" style="18" bestFit="1" customWidth="1"/>
    <col min="57" max="57" width="13.6328125" style="18" bestFit="1" customWidth="1"/>
    <col min="58" max="58" width="13.7265625" style="18" bestFit="1" customWidth="1"/>
    <col min="59" max="59" width="10.26953125" style="18" bestFit="1" customWidth="1"/>
    <col min="60" max="60" width="11.1796875" style="18" bestFit="1" customWidth="1"/>
    <col min="61" max="61" width="12.1796875" style="18" bestFit="1" customWidth="1"/>
    <col min="62" max="62" width="11.08984375" style="18" bestFit="1" customWidth="1"/>
    <col min="63" max="63" width="12" style="18" bestFit="1" customWidth="1"/>
    <col min="64" max="16384" width="8.7265625" style="18"/>
  </cols>
  <sheetData>
    <row r="1" spans="1:63" s="61" customFormat="1" x14ac:dyDescent="0.35">
      <c r="A1" s="61" t="s">
        <v>37</v>
      </c>
      <c r="B1" s="61" t="s">
        <v>124</v>
      </c>
      <c r="C1" s="61" t="s">
        <v>125</v>
      </c>
      <c r="D1" s="61" t="s">
        <v>24</v>
      </c>
      <c r="E1" s="61" t="s">
        <v>126</v>
      </c>
      <c r="F1" s="61" t="s">
        <v>127</v>
      </c>
      <c r="G1" s="61" t="s">
        <v>38</v>
      </c>
      <c r="H1" s="61" t="s">
        <v>44</v>
      </c>
      <c r="I1" s="61" t="s">
        <v>48</v>
      </c>
      <c r="J1" s="61" t="s">
        <v>46</v>
      </c>
      <c r="K1" s="61" t="s">
        <v>45</v>
      </c>
      <c r="L1" s="61" t="s">
        <v>8</v>
      </c>
      <c r="R1" s="61" t="s">
        <v>39</v>
      </c>
      <c r="S1" s="61" t="s">
        <v>40</v>
      </c>
      <c r="T1" s="61" t="s">
        <v>41</v>
      </c>
      <c r="U1" s="61" t="s">
        <v>42</v>
      </c>
      <c r="V1" s="61" t="s">
        <v>43</v>
      </c>
      <c r="W1" s="61" t="s">
        <v>128</v>
      </c>
      <c r="X1" s="61" t="s">
        <v>129</v>
      </c>
      <c r="Y1" s="61" t="s">
        <v>130</v>
      </c>
      <c r="Z1" s="61" t="s">
        <v>131</v>
      </c>
      <c r="AA1" s="61" t="s">
        <v>132</v>
      </c>
      <c r="AB1" s="61" t="s">
        <v>133</v>
      </c>
      <c r="AC1" s="61" t="s">
        <v>44</v>
      </c>
      <c r="AD1" s="61" t="s">
        <v>45</v>
      </c>
      <c r="AE1" s="61" t="s">
        <v>46</v>
      </c>
      <c r="AF1" s="61" t="s">
        <v>47</v>
      </c>
      <c r="AG1" s="61" t="s">
        <v>48</v>
      </c>
      <c r="AH1" s="61" t="s">
        <v>49</v>
      </c>
      <c r="AI1" s="61" t="s">
        <v>50</v>
      </c>
      <c r="AJ1" s="61" t="s">
        <v>51</v>
      </c>
      <c r="AK1" s="61" t="s">
        <v>52</v>
      </c>
      <c r="AL1" s="61" t="s">
        <v>53</v>
      </c>
      <c r="AM1" s="61" t="s">
        <v>54</v>
      </c>
      <c r="AN1" s="61" t="s">
        <v>55</v>
      </c>
      <c r="AO1" s="61" t="s">
        <v>56</v>
      </c>
      <c r="AP1" s="61" t="s">
        <v>20</v>
      </c>
      <c r="AQ1" s="61" t="s">
        <v>57</v>
      </c>
      <c r="AR1" s="61" t="s">
        <v>58</v>
      </c>
      <c r="AS1" s="61" t="s">
        <v>59</v>
      </c>
      <c r="AT1" s="61" t="s">
        <v>60</v>
      </c>
      <c r="AU1" s="61" t="s">
        <v>61</v>
      </c>
      <c r="AV1" s="61" t="s">
        <v>62</v>
      </c>
      <c r="AW1" s="61" t="s">
        <v>134</v>
      </c>
      <c r="AX1" s="61" t="s">
        <v>135</v>
      </c>
      <c r="AY1" s="61" t="s">
        <v>136</v>
      </c>
      <c r="AZ1" s="61" t="s">
        <v>137</v>
      </c>
      <c r="BA1" s="61" t="s">
        <v>138</v>
      </c>
      <c r="BB1" s="61" t="s">
        <v>63</v>
      </c>
      <c r="BC1" s="61" t="s">
        <v>64</v>
      </c>
      <c r="BD1" s="61" t="s">
        <v>65</v>
      </c>
      <c r="BE1" s="61" t="s">
        <v>66</v>
      </c>
      <c r="BF1" s="61" t="s">
        <v>67</v>
      </c>
      <c r="BG1" s="61" t="s">
        <v>68</v>
      </c>
      <c r="BH1" s="61" t="s">
        <v>69</v>
      </c>
      <c r="BI1" s="61" t="s">
        <v>70</v>
      </c>
      <c r="BJ1" s="61" t="s">
        <v>71</v>
      </c>
      <c r="BK1" s="61" t="s">
        <v>72</v>
      </c>
    </row>
    <row r="2" spans="1:63" x14ac:dyDescent="0.35">
      <c r="A2" s="18">
        <v>15</v>
      </c>
      <c r="B2" s="18">
        <v>0.34468399999999999</v>
      </c>
      <c r="C2" s="18">
        <v>3</v>
      </c>
      <c r="D2" s="18" t="s">
        <v>74</v>
      </c>
      <c r="E2" s="18" t="s">
        <v>74</v>
      </c>
      <c r="F2" s="18" t="s">
        <v>74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O2" s="18"/>
      <c r="R2" s="18">
        <v>0</v>
      </c>
      <c r="S2" s="18">
        <v>0</v>
      </c>
      <c r="T2" s="18">
        <v>0</v>
      </c>
      <c r="U2" s="18">
        <v>0</v>
      </c>
      <c r="V2" s="18">
        <v>0</v>
      </c>
      <c r="W2" s="18">
        <v>0</v>
      </c>
      <c r="X2" s="18">
        <v>0</v>
      </c>
      <c r="Y2" s="18">
        <v>0</v>
      </c>
      <c r="Z2" s="18">
        <v>0</v>
      </c>
      <c r="AA2" s="18">
        <v>0</v>
      </c>
      <c r="AB2" s="18">
        <v>0</v>
      </c>
      <c r="AC2" s="18">
        <v>0</v>
      </c>
      <c r="AD2" s="18">
        <v>0</v>
      </c>
      <c r="AE2" s="18">
        <v>0</v>
      </c>
      <c r="AF2" s="18">
        <v>0</v>
      </c>
      <c r="AG2" s="18">
        <v>0</v>
      </c>
      <c r="AH2" s="18">
        <v>0</v>
      </c>
      <c r="AI2" s="18">
        <v>0</v>
      </c>
      <c r="AJ2" s="18">
        <v>0</v>
      </c>
      <c r="AK2" s="18">
        <v>0</v>
      </c>
      <c r="AL2" s="18">
        <v>0</v>
      </c>
      <c r="AM2" s="18">
        <v>0</v>
      </c>
      <c r="AN2" s="18">
        <v>0</v>
      </c>
      <c r="AO2" s="18">
        <v>2325</v>
      </c>
      <c r="AP2" s="18">
        <v>-2325</v>
      </c>
      <c r="AQ2" s="18">
        <v>-1</v>
      </c>
      <c r="BK2" s="18" t="s">
        <v>75</v>
      </c>
    </row>
    <row r="3" spans="1:63" x14ac:dyDescent="0.35">
      <c r="A3" s="18">
        <v>17</v>
      </c>
      <c r="B3" s="18">
        <v>0.39037300000000003</v>
      </c>
      <c r="C3" s="18">
        <v>4</v>
      </c>
      <c r="D3" s="18" t="s">
        <v>76</v>
      </c>
      <c r="E3" s="18" t="s">
        <v>74</v>
      </c>
      <c r="F3" s="18" t="s">
        <v>76</v>
      </c>
      <c r="G3" s="18">
        <v>26</v>
      </c>
      <c r="H3" s="18">
        <v>29</v>
      </c>
      <c r="I3" s="18">
        <v>4</v>
      </c>
      <c r="J3" s="18">
        <v>2</v>
      </c>
      <c r="K3" s="18">
        <v>4</v>
      </c>
      <c r="L3" s="18">
        <v>19</v>
      </c>
      <c r="O3" s="18"/>
      <c r="R3" s="18">
        <v>6</v>
      </c>
      <c r="S3" s="18">
        <v>2</v>
      </c>
      <c r="T3" s="18">
        <v>6</v>
      </c>
      <c r="U3" s="18">
        <v>7</v>
      </c>
      <c r="V3" s="18">
        <v>5</v>
      </c>
      <c r="W3" s="18">
        <v>22</v>
      </c>
      <c r="X3" s="18">
        <v>5</v>
      </c>
      <c r="Y3" s="18">
        <v>2</v>
      </c>
      <c r="Z3" s="18">
        <v>6</v>
      </c>
      <c r="AA3" s="18">
        <v>6</v>
      </c>
      <c r="AB3" s="18">
        <v>3</v>
      </c>
      <c r="AC3" s="18">
        <v>29</v>
      </c>
      <c r="AD3" s="18">
        <v>4</v>
      </c>
      <c r="AE3" s="18">
        <v>2</v>
      </c>
      <c r="AF3" s="18">
        <v>19</v>
      </c>
      <c r="AG3" s="18">
        <v>4</v>
      </c>
      <c r="AH3" s="18">
        <v>0</v>
      </c>
      <c r="AI3" s="18">
        <v>3</v>
      </c>
      <c r="AJ3" s="18">
        <v>0</v>
      </c>
      <c r="AK3" s="18">
        <v>3</v>
      </c>
      <c r="AL3" s="18">
        <v>3</v>
      </c>
      <c r="AM3" s="18">
        <v>0</v>
      </c>
      <c r="AN3" s="18">
        <v>3</v>
      </c>
      <c r="AO3" s="18">
        <v>2325</v>
      </c>
      <c r="AP3" s="18">
        <v>-2299</v>
      </c>
      <c r="AQ3" s="18">
        <v>-0.98881699999999995</v>
      </c>
      <c r="AR3" s="18">
        <v>0.230769</v>
      </c>
      <c r="AS3" s="18">
        <v>7.6923000000000005E-2</v>
      </c>
      <c r="AT3" s="18">
        <v>0.230769</v>
      </c>
      <c r="AU3" s="18">
        <v>0.269231</v>
      </c>
      <c r="AV3" s="18">
        <v>0.19230800000000001</v>
      </c>
      <c r="AW3" s="18">
        <v>0.227273</v>
      </c>
      <c r="AX3" s="18">
        <v>9.0909000000000004E-2</v>
      </c>
      <c r="AY3" s="18">
        <v>0.272727</v>
      </c>
      <c r="AZ3" s="18">
        <v>0.272727</v>
      </c>
      <c r="BA3" s="18">
        <v>0.13636400000000001</v>
      </c>
      <c r="BB3" s="18">
        <v>0.137931</v>
      </c>
      <c r="BC3" s="18">
        <v>6.8966E-2</v>
      </c>
      <c r="BD3" s="18">
        <v>0.65517199999999998</v>
      </c>
      <c r="BE3" s="18">
        <v>0.137931</v>
      </c>
      <c r="BF3" s="18">
        <v>0</v>
      </c>
      <c r="BG3" s="18">
        <v>0</v>
      </c>
      <c r="BH3" s="18">
        <v>1</v>
      </c>
      <c r="BI3" s="18">
        <v>0</v>
      </c>
      <c r="BJ3" s="18">
        <v>1</v>
      </c>
      <c r="BK3" s="18" t="s">
        <v>139</v>
      </c>
    </row>
    <row r="4" spans="1:63" x14ac:dyDescent="0.35">
      <c r="A4" s="18">
        <v>18</v>
      </c>
      <c r="B4" s="18">
        <v>0.29605100000000001</v>
      </c>
      <c r="C4" s="18">
        <v>5</v>
      </c>
      <c r="D4" s="18" t="s">
        <v>77</v>
      </c>
      <c r="E4" s="18" t="s">
        <v>74</v>
      </c>
      <c r="F4" s="18" t="s">
        <v>77</v>
      </c>
      <c r="G4" s="18">
        <v>42</v>
      </c>
      <c r="H4" s="18">
        <v>43</v>
      </c>
      <c r="I4" s="18">
        <v>11</v>
      </c>
      <c r="J4" s="18">
        <v>4</v>
      </c>
      <c r="K4" s="18">
        <v>2</v>
      </c>
      <c r="L4" s="18">
        <v>26</v>
      </c>
      <c r="O4" s="18"/>
      <c r="R4" s="18">
        <v>3</v>
      </c>
      <c r="S4" s="18">
        <v>7</v>
      </c>
      <c r="T4" s="18">
        <v>8</v>
      </c>
      <c r="U4" s="18">
        <v>21</v>
      </c>
      <c r="V4" s="18">
        <v>3</v>
      </c>
      <c r="W4" s="18">
        <v>33</v>
      </c>
      <c r="X4" s="18">
        <v>3</v>
      </c>
      <c r="Y4" s="18">
        <v>5</v>
      </c>
      <c r="Z4" s="18">
        <v>6</v>
      </c>
      <c r="AA4" s="18">
        <v>18</v>
      </c>
      <c r="AB4" s="18">
        <v>1</v>
      </c>
      <c r="AC4" s="18">
        <v>43</v>
      </c>
      <c r="AD4" s="18">
        <v>2</v>
      </c>
      <c r="AE4" s="18">
        <v>4</v>
      </c>
      <c r="AF4" s="18">
        <v>26</v>
      </c>
      <c r="AG4" s="18">
        <v>11</v>
      </c>
      <c r="AH4" s="18">
        <v>0</v>
      </c>
      <c r="AI4" s="18">
        <v>48</v>
      </c>
      <c r="AJ4" s="18">
        <v>3</v>
      </c>
      <c r="AK4" s="18">
        <v>11</v>
      </c>
      <c r="AL4" s="18">
        <v>34</v>
      </c>
      <c r="AM4" s="18">
        <v>1</v>
      </c>
      <c r="AN4" s="18">
        <v>9</v>
      </c>
      <c r="AO4" s="18">
        <v>2325</v>
      </c>
      <c r="AP4" s="18">
        <v>-2283</v>
      </c>
      <c r="AQ4" s="18">
        <v>-0.981935</v>
      </c>
      <c r="AR4" s="18">
        <v>7.1429000000000006E-2</v>
      </c>
      <c r="AS4" s="18">
        <v>0.16666700000000001</v>
      </c>
      <c r="AT4" s="18">
        <v>0.19047600000000001</v>
      </c>
      <c r="AU4" s="18">
        <v>0.5</v>
      </c>
      <c r="AV4" s="18">
        <v>7.1429000000000006E-2</v>
      </c>
      <c r="AW4" s="18">
        <v>9.0909000000000004E-2</v>
      </c>
      <c r="AX4" s="18">
        <v>0.15151500000000001</v>
      </c>
      <c r="AY4" s="18">
        <v>0.18181800000000001</v>
      </c>
      <c r="AZ4" s="18">
        <v>0.54545500000000002</v>
      </c>
      <c r="BA4" s="18">
        <v>3.0303E-2</v>
      </c>
      <c r="BB4" s="18">
        <v>4.6511999999999998E-2</v>
      </c>
      <c r="BC4" s="18">
        <v>9.3022999999999995E-2</v>
      </c>
      <c r="BD4" s="18">
        <v>0.60465100000000005</v>
      </c>
      <c r="BE4" s="18">
        <v>0.25581399999999999</v>
      </c>
      <c r="BF4" s="18">
        <v>0</v>
      </c>
      <c r="BG4" s="18">
        <v>6.25E-2</v>
      </c>
      <c r="BH4" s="18">
        <v>0.22916700000000001</v>
      </c>
      <c r="BI4" s="18">
        <v>2.9412000000000001E-2</v>
      </c>
      <c r="BJ4" s="18">
        <v>0.264706</v>
      </c>
      <c r="BK4" s="18" t="s">
        <v>140</v>
      </c>
    </row>
    <row r="5" spans="1:63" x14ac:dyDescent="0.35">
      <c r="A5" s="18">
        <v>14</v>
      </c>
      <c r="B5" s="18">
        <v>0.59077000000000002</v>
      </c>
      <c r="C5" s="18">
        <v>6</v>
      </c>
      <c r="D5" s="18" t="s">
        <v>78</v>
      </c>
      <c r="E5" s="18" t="s">
        <v>74</v>
      </c>
      <c r="F5" s="18" t="s">
        <v>78</v>
      </c>
      <c r="G5" s="18">
        <v>54</v>
      </c>
      <c r="H5" s="18">
        <v>47</v>
      </c>
      <c r="I5" s="18">
        <v>19</v>
      </c>
      <c r="J5" s="18">
        <v>19</v>
      </c>
      <c r="K5" s="18">
        <v>6</v>
      </c>
      <c r="L5" s="18">
        <v>3</v>
      </c>
      <c r="O5" s="18"/>
      <c r="R5" s="18">
        <v>9</v>
      </c>
      <c r="S5" s="18">
        <v>18</v>
      </c>
      <c r="T5" s="18">
        <v>0</v>
      </c>
      <c r="U5" s="18">
        <v>18</v>
      </c>
      <c r="V5" s="18">
        <v>9</v>
      </c>
      <c r="W5" s="18">
        <v>49</v>
      </c>
      <c r="X5" s="18">
        <v>8</v>
      </c>
      <c r="Y5" s="18">
        <v>18</v>
      </c>
      <c r="Z5" s="18">
        <v>0</v>
      </c>
      <c r="AA5" s="18">
        <v>14</v>
      </c>
      <c r="AB5" s="18">
        <v>9</v>
      </c>
      <c r="AC5" s="18">
        <v>47</v>
      </c>
      <c r="AD5" s="18">
        <v>6</v>
      </c>
      <c r="AE5" s="18">
        <v>19</v>
      </c>
      <c r="AF5" s="18">
        <v>0</v>
      </c>
      <c r="AG5" s="18">
        <v>19</v>
      </c>
      <c r="AH5" s="18">
        <v>3</v>
      </c>
      <c r="AI5" s="18">
        <v>61</v>
      </c>
      <c r="AJ5" s="18">
        <v>10</v>
      </c>
      <c r="AK5" s="18">
        <v>11</v>
      </c>
      <c r="AL5" s="18">
        <v>41</v>
      </c>
      <c r="AM5" s="18">
        <v>6</v>
      </c>
      <c r="AN5" s="18">
        <v>8</v>
      </c>
      <c r="AO5" s="18">
        <v>2325</v>
      </c>
      <c r="AP5" s="18">
        <v>-2271</v>
      </c>
      <c r="AQ5" s="18">
        <v>-0.97677400000000003</v>
      </c>
      <c r="AR5" s="18">
        <v>0.16666700000000001</v>
      </c>
      <c r="AS5" s="18">
        <v>0.33333299999999999</v>
      </c>
      <c r="AT5" s="18">
        <v>0</v>
      </c>
      <c r="AU5" s="18">
        <v>0.33333299999999999</v>
      </c>
      <c r="AV5" s="18">
        <v>0.16666700000000001</v>
      </c>
      <c r="AW5" s="18">
        <v>0.16326499999999999</v>
      </c>
      <c r="AX5" s="18">
        <v>0.36734699999999998</v>
      </c>
      <c r="AY5" s="18">
        <v>0</v>
      </c>
      <c r="AZ5" s="18">
        <v>0.28571400000000002</v>
      </c>
      <c r="BA5" s="18">
        <v>0.183673</v>
      </c>
      <c r="BB5" s="18">
        <v>0.12766</v>
      </c>
      <c r="BC5" s="18">
        <v>0.40425499999999998</v>
      </c>
      <c r="BD5" s="18">
        <v>0</v>
      </c>
      <c r="BE5" s="18">
        <v>0.40425499999999998</v>
      </c>
      <c r="BF5" s="18">
        <v>6.3829999999999998E-2</v>
      </c>
      <c r="BG5" s="18">
        <v>0.163934</v>
      </c>
      <c r="BH5" s="18">
        <v>0.18032799999999999</v>
      </c>
      <c r="BI5" s="18">
        <v>0.146341</v>
      </c>
      <c r="BJ5" s="18">
        <v>0.19512199999999999</v>
      </c>
      <c r="BK5" s="18" t="s">
        <v>141</v>
      </c>
    </row>
    <row r="6" spans="1:63" x14ac:dyDescent="0.35">
      <c r="A6" s="18">
        <v>16</v>
      </c>
      <c r="B6" s="18">
        <v>0.79611200000000004</v>
      </c>
      <c r="C6" s="18">
        <v>7</v>
      </c>
      <c r="D6" s="18" t="s">
        <v>79</v>
      </c>
      <c r="E6" s="18" t="s">
        <v>74</v>
      </c>
      <c r="F6" s="18" t="s">
        <v>79</v>
      </c>
      <c r="G6" s="18">
        <v>3408</v>
      </c>
      <c r="H6" s="18">
        <v>2296</v>
      </c>
      <c r="I6" s="18">
        <v>1203</v>
      </c>
      <c r="J6" s="18">
        <v>452</v>
      </c>
      <c r="K6" s="18">
        <v>247</v>
      </c>
      <c r="L6" s="18">
        <v>394</v>
      </c>
      <c r="O6" s="18"/>
      <c r="R6" s="18">
        <v>430</v>
      </c>
      <c r="S6" s="18">
        <v>635</v>
      </c>
      <c r="T6" s="18">
        <v>71</v>
      </c>
      <c r="U6" s="18">
        <v>2172</v>
      </c>
      <c r="V6" s="18">
        <v>100</v>
      </c>
      <c r="W6" s="18">
        <v>2707</v>
      </c>
      <c r="X6" s="18">
        <v>320</v>
      </c>
      <c r="Y6" s="18">
        <v>510</v>
      </c>
      <c r="Z6" s="18">
        <v>63</v>
      </c>
      <c r="AA6" s="18">
        <v>1740</v>
      </c>
      <c r="AB6" s="18">
        <v>74</v>
      </c>
      <c r="AC6" s="18">
        <v>2296</v>
      </c>
      <c r="AD6" s="18">
        <v>247</v>
      </c>
      <c r="AE6" s="18">
        <v>452</v>
      </c>
      <c r="AF6" s="18">
        <v>276</v>
      </c>
      <c r="AG6" s="18">
        <v>1203</v>
      </c>
      <c r="AH6" s="18">
        <v>118</v>
      </c>
      <c r="AI6" s="18">
        <v>1786</v>
      </c>
      <c r="AJ6" s="18">
        <v>239</v>
      </c>
      <c r="AK6" s="18">
        <v>666</v>
      </c>
      <c r="AL6" s="18">
        <v>1522</v>
      </c>
      <c r="AM6" s="18">
        <v>196</v>
      </c>
      <c r="AN6" s="18">
        <v>577</v>
      </c>
      <c r="AO6" s="18">
        <v>2325</v>
      </c>
      <c r="AP6" s="18">
        <v>1083</v>
      </c>
      <c r="AQ6" s="18">
        <v>0.465806</v>
      </c>
      <c r="AR6" s="18">
        <v>0.12617400000000001</v>
      </c>
      <c r="AS6" s="18">
        <v>0.18632599999999999</v>
      </c>
      <c r="AT6" s="18">
        <v>2.0833000000000001E-2</v>
      </c>
      <c r="AU6" s="18">
        <v>0.637324</v>
      </c>
      <c r="AV6" s="18">
        <v>2.9343000000000001E-2</v>
      </c>
      <c r="AW6" s="18">
        <v>0.118212</v>
      </c>
      <c r="AX6" s="18">
        <v>0.18840000000000001</v>
      </c>
      <c r="AY6" s="18">
        <v>2.3272999999999999E-2</v>
      </c>
      <c r="AZ6" s="18">
        <v>0.64277799999999996</v>
      </c>
      <c r="BA6" s="18">
        <v>2.7337E-2</v>
      </c>
      <c r="BB6" s="18">
        <v>0.10757800000000001</v>
      </c>
      <c r="BC6" s="18">
        <v>0.19686400000000001</v>
      </c>
      <c r="BD6" s="18">
        <v>0.120209</v>
      </c>
      <c r="BE6" s="18">
        <v>0.52395499999999995</v>
      </c>
      <c r="BF6" s="18">
        <v>5.1394000000000002E-2</v>
      </c>
      <c r="BG6" s="18">
        <v>0.13381899999999999</v>
      </c>
      <c r="BH6" s="18">
        <v>0.37290000000000001</v>
      </c>
      <c r="BI6" s="18">
        <v>0.128778</v>
      </c>
      <c r="BJ6" s="18">
        <v>0.379106</v>
      </c>
      <c r="BK6" s="18" t="s">
        <v>142</v>
      </c>
    </row>
    <row r="7" spans="1:63" x14ac:dyDescent="0.35">
      <c r="A7" s="18">
        <v>261</v>
      </c>
      <c r="B7" s="18">
        <v>0.82438699999999998</v>
      </c>
      <c r="C7" s="18">
        <v>10</v>
      </c>
      <c r="D7" s="18" t="s">
        <v>80</v>
      </c>
      <c r="E7" s="18" t="s">
        <v>74</v>
      </c>
      <c r="F7" s="18" t="s">
        <v>80</v>
      </c>
      <c r="G7" s="18">
        <v>14773</v>
      </c>
      <c r="H7" s="18">
        <v>7108</v>
      </c>
      <c r="I7" s="18">
        <v>3492</v>
      </c>
      <c r="J7" s="18">
        <v>2656</v>
      </c>
      <c r="K7" s="18">
        <v>431</v>
      </c>
      <c r="L7" s="18">
        <v>529</v>
      </c>
      <c r="O7" s="18"/>
      <c r="R7" s="18">
        <v>1409</v>
      </c>
      <c r="S7" s="18">
        <v>2810</v>
      </c>
      <c r="T7" s="18">
        <v>468</v>
      </c>
      <c r="U7" s="18">
        <v>9736</v>
      </c>
      <c r="V7" s="18">
        <v>350</v>
      </c>
      <c r="W7" s="18">
        <v>11582</v>
      </c>
      <c r="X7" s="18">
        <v>1017</v>
      </c>
      <c r="Y7" s="18">
        <v>2351</v>
      </c>
      <c r="Z7" s="18">
        <v>339</v>
      </c>
      <c r="AA7" s="18">
        <v>7654</v>
      </c>
      <c r="AB7" s="18">
        <v>221</v>
      </c>
      <c r="AC7" s="18">
        <v>7108</v>
      </c>
      <c r="AD7" s="18">
        <v>431</v>
      </c>
      <c r="AE7" s="18">
        <v>2656</v>
      </c>
      <c r="AF7" s="18">
        <v>223</v>
      </c>
      <c r="AG7" s="18">
        <v>3492</v>
      </c>
      <c r="AH7" s="18">
        <v>306</v>
      </c>
      <c r="AI7" s="18">
        <v>5223</v>
      </c>
      <c r="AJ7" s="18">
        <v>717</v>
      </c>
      <c r="AK7" s="18">
        <v>1807</v>
      </c>
      <c r="AL7" s="18">
        <v>4327</v>
      </c>
      <c r="AM7" s="18">
        <v>552</v>
      </c>
      <c r="AN7" s="18">
        <v>1539</v>
      </c>
      <c r="AO7" s="18">
        <v>2325</v>
      </c>
      <c r="AP7" s="18">
        <v>12448</v>
      </c>
      <c r="AQ7" s="18">
        <v>5.3539779999999997</v>
      </c>
      <c r="AR7" s="18">
        <v>9.5377000000000003E-2</v>
      </c>
      <c r="AS7" s="18">
        <v>0.19021199999999999</v>
      </c>
      <c r="AT7" s="18">
        <v>3.1678999999999999E-2</v>
      </c>
      <c r="AU7" s="18">
        <v>0.65903999999999996</v>
      </c>
      <c r="AV7" s="18">
        <v>2.3692000000000001E-2</v>
      </c>
      <c r="AW7" s="18">
        <v>8.7808999999999998E-2</v>
      </c>
      <c r="AX7" s="18">
        <v>0.202987</v>
      </c>
      <c r="AY7" s="18">
        <v>2.9270000000000001E-2</v>
      </c>
      <c r="AZ7" s="18">
        <v>0.66085300000000002</v>
      </c>
      <c r="BA7" s="18">
        <v>1.9081000000000001E-2</v>
      </c>
      <c r="BB7" s="18">
        <v>6.0636000000000002E-2</v>
      </c>
      <c r="BC7" s="18">
        <v>0.37366300000000002</v>
      </c>
      <c r="BD7" s="18">
        <v>3.1372999999999998E-2</v>
      </c>
      <c r="BE7" s="18">
        <v>0.49127700000000002</v>
      </c>
      <c r="BF7" s="18">
        <v>4.3049999999999998E-2</v>
      </c>
      <c r="BG7" s="18">
        <v>0.13727700000000001</v>
      </c>
      <c r="BH7" s="18">
        <v>0.34597</v>
      </c>
      <c r="BI7" s="18">
        <v>0.12757099999999999</v>
      </c>
      <c r="BJ7" s="18">
        <v>0.35567399999999999</v>
      </c>
      <c r="BK7" s="18" t="s">
        <v>143</v>
      </c>
    </row>
    <row r="8" spans="1:63" x14ac:dyDescent="0.35">
      <c r="A8" s="18">
        <v>260</v>
      </c>
      <c r="B8" s="18">
        <v>0.17097100000000001</v>
      </c>
      <c r="C8" s="18">
        <v>18</v>
      </c>
      <c r="D8" s="18" t="s">
        <v>81</v>
      </c>
      <c r="E8" s="18" t="s">
        <v>74</v>
      </c>
      <c r="F8" s="18" t="s">
        <v>81</v>
      </c>
      <c r="G8" s="18">
        <v>588</v>
      </c>
      <c r="H8" s="18">
        <v>325</v>
      </c>
      <c r="I8" s="18">
        <v>135</v>
      </c>
      <c r="J8" s="18">
        <v>173</v>
      </c>
      <c r="K8" s="18">
        <v>13</v>
      </c>
      <c r="L8" s="18">
        <v>4</v>
      </c>
      <c r="O8" s="18"/>
      <c r="R8" s="18">
        <v>55</v>
      </c>
      <c r="S8" s="18">
        <v>158</v>
      </c>
      <c r="T8" s="18">
        <v>8</v>
      </c>
      <c r="U8" s="18">
        <v>344</v>
      </c>
      <c r="V8" s="18">
        <v>23</v>
      </c>
      <c r="W8" s="18">
        <v>511</v>
      </c>
      <c r="X8" s="18">
        <v>44</v>
      </c>
      <c r="Y8" s="18">
        <v>136</v>
      </c>
      <c r="Z8" s="18">
        <v>8</v>
      </c>
      <c r="AA8" s="18">
        <v>304</v>
      </c>
      <c r="AB8" s="18">
        <v>19</v>
      </c>
      <c r="AC8" s="18">
        <v>325</v>
      </c>
      <c r="AD8" s="18">
        <v>13</v>
      </c>
      <c r="AE8" s="18">
        <v>173</v>
      </c>
      <c r="AF8" s="18">
        <v>4</v>
      </c>
      <c r="AG8" s="18">
        <v>135</v>
      </c>
      <c r="AH8" s="18">
        <v>0</v>
      </c>
      <c r="AI8" s="18">
        <v>210</v>
      </c>
      <c r="AJ8" s="18">
        <v>35</v>
      </c>
      <c r="AK8" s="18">
        <v>52</v>
      </c>
      <c r="AL8" s="18">
        <v>177</v>
      </c>
      <c r="AM8" s="18">
        <v>28</v>
      </c>
      <c r="AN8" s="18">
        <v>45</v>
      </c>
      <c r="AO8" s="18">
        <v>2325</v>
      </c>
      <c r="AP8" s="18">
        <v>-1737</v>
      </c>
      <c r="AQ8" s="18">
        <v>-0.74709700000000001</v>
      </c>
      <c r="AR8" s="18">
        <v>9.3536999999999995E-2</v>
      </c>
      <c r="AS8" s="18">
        <v>0.26870699999999997</v>
      </c>
      <c r="AT8" s="18">
        <v>1.3605000000000001E-2</v>
      </c>
      <c r="AU8" s="18">
        <v>0.58503400000000005</v>
      </c>
      <c r="AV8" s="18">
        <v>3.9115999999999998E-2</v>
      </c>
      <c r="AW8" s="18">
        <v>8.6106000000000002E-2</v>
      </c>
      <c r="AX8" s="18">
        <v>0.26614500000000002</v>
      </c>
      <c r="AY8" s="18">
        <v>1.5656E-2</v>
      </c>
      <c r="AZ8" s="18">
        <v>0.594912</v>
      </c>
      <c r="BA8" s="18">
        <v>3.7182E-2</v>
      </c>
      <c r="BB8" s="18">
        <v>0.04</v>
      </c>
      <c r="BC8" s="18">
        <v>0.532308</v>
      </c>
      <c r="BD8" s="18">
        <v>1.2307999999999999E-2</v>
      </c>
      <c r="BE8" s="18">
        <v>0.415385</v>
      </c>
      <c r="BF8" s="18">
        <v>0</v>
      </c>
      <c r="BG8" s="18">
        <v>0.16666700000000001</v>
      </c>
      <c r="BH8" s="18">
        <v>0.24761900000000001</v>
      </c>
      <c r="BI8" s="18">
        <v>0.158192</v>
      </c>
      <c r="BJ8" s="18">
        <v>0.25423699999999999</v>
      </c>
      <c r="BK8" s="18" t="s">
        <v>144</v>
      </c>
    </row>
    <row r="9" spans="1:63" x14ac:dyDescent="0.35">
      <c r="A9" s="18">
        <v>12</v>
      </c>
      <c r="B9" s="18">
        <v>0.17923700000000001</v>
      </c>
      <c r="C9" s="18">
        <v>11</v>
      </c>
      <c r="D9" s="18" t="s">
        <v>86</v>
      </c>
      <c r="E9" s="18" t="s">
        <v>74</v>
      </c>
      <c r="F9" s="18" t="s">
        <v>86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O9" s="18"/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12</v>
      </c>
      <c r="AJ9" s="18">
        <v>0</v>
      </c>
      <c r="AK9" s="18">
        <v>0</v>
      </c>
      <c r="AL9" s="18">
        <v>6</v>
      </c>
      <c r="AM9" s="18">
        <v>0</v>
      </c>
      <c r="AN9" s="18">
        <v>0</v>
      </c>
      <c r="AO9" s="18">
        <v>2325</v>
      </c>
      <c r="AP9" s="18">
        <v>-2325</v>
      </c>
      <c r="AQ9" s="18">
        <v>-1</v>
      </c>
      <c r="BG9" s="18">
        <v>0</v>
      </c>
      <c r="BH9" s="18">
        <v>0</v>
      </c>
      <c r="BI9" s="18">
        <v>0</v>
      </c>
      <c r="BJ9" s="18">
        <v>0</v>
      </c>
      <c r="BK9" s="18" t="s">
        <v>87</v>
      </c>
    </row>
    <row r="10" spans="1:63" x14ac:dyDescent="0.35">
      <c r="A10" s="18">
        <v>13</v>
      </c>
      <c r="B10" s="18">
        <v>0.14560400000000001</v>
      </c>
      <c r="C10" s="18">
        <v>12</v>
      </c>
      <c r="D10" s="18" t="s">
        <v>88</v>
      </c>
      <c r="E10" s="18" t="s">
        <v>74</v>
      </c>
      <c r="F10" s="18" t="s">
        <v>88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O10" s="18"/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2325</v>
      </c>
      <c r="AP10" s="18">
        <v>-2325</v>
      </c>
      <c r="AQ10" s="18">
        <v>-1</v>
      </c>
      <c r="BK10" s="18" t="s">
        <v>89</v>
      </c>
    </row>
    <row r="11" spans="1:63" x14ac:dyDescent="0.35">
      <c r="A11" s="18">
        <v>259</v>
      </c>
      <c r="B11" s="18">
        <v>0.21509300000000001</v>
      </c>
      <c r="C11" s="18">
        <v>13</v>
      </c>
      <c r="D11" s="18" t="s">
        <v>90</v>
      </c>
      <c r="E11" s="18" t="s">
        <v>74</v>
      </c>
      <c r="F11" s="18" t="s">
        <v>90</v>
      </c>
      <c r="G11" s="18">
        <v>790</v>
      </c>
      <c r="H11" s="18">
        <v>678</v>
      </c>
      <c r="I11" s="18">
        <v>257</v>
      </c>
      <c r="J11" s="18">
        <v>149</v>
      </c>
      <c r="K11" s="18">
        <v>228</v>
      </c>
      <c r="L11" s="18">
        <v>44</v>
      </c>
      <c r="O11" s="18"/>
      <c r="R11" s="18">
        <v>198</v>
      </c>
      <c r="S11" s="18">
        <v>132</v>
      </c>
      <c r="T11" s="18">
        <v>16</v>
      </c>
      <c r="U11" s="18">
        <v>427</v>
      </c>
      <c r="V11" s="18">
        <v>17</v>
      </c>
      <c r="W11" s="18">
        <v>645</v>
      </c>
      <c r="X11" s="18">
        <v>156</v>
      </c>
      <c r="Y11" s="18">
        <v>125</v>
      </c>
      <c r="Z11" s="18">
        <v>15</v>
      </c>
      <c r="AA11" s="18">
        <v>340</v>
      </c>
      <c r="AB11" s="18">
        <v>9</v>
      </c>
      <c r="AC11" s="18">
        <v>678</v>
      </c>
      <c r="AD11" s="18">
        <v>228</v>
      </c>
      <c r="AE11" s="18">
        <v>149</v>
      </c>
      <c r="AF11" s="18">
        <v>0</v>
      </c>
      <c r="AG11" s="18">
        <v>257</v>
      </c>
      <c r="AH11" s="18">
        <v>44</v>
      </c>
      <c r="AI11" s="18">
        <v>449</v>
      </c>
      <c r="AJ11" s="18">
        <v>99</v>
      </c>
      <c r="AK11" s="18">
        <v>129</v>
      </c>
      <c r="AL11" s="18">
        <v>353</v>
      </c>
      <c r="AM11" s="18">
        <v>74</v>
      </c>
      <c r="AN11" s="18">
        <v>96</v>
      </c>
      <c r="AO11" s="18">
        <v>2325</v>
      </c>
      <c r="AP11" s="18">
        <v>-1535</v>
      </c>
      <c r="AQ11" s="18">
        <v>-0.660215</v>
      </c>
      <c r="AR11" s="18">
        <v>0.25063299999999999</v>
      </c>
      <c r="AS11" s="18">
        <v>0.16708899999999999</v>
      </c>
      <c r="AT11" s="18">
        <v>2.0253E-2</v>
      </c>
      <c r="AU11" s="18">
        <v>0.54050600000000004</v>
      </c>
      <c r="AV11" s="18">
        <v>2.1519E-2</v>
      </c>
      <c r="AW11" s="18">
        <v>0.24185999999999999</v>
      </c>
      <c r="AX11" s="18">
        <v>0.193798</v>
      </c>
      <c r="AY11" s="18">
        <v>2.3255999999999999E-2</v>
      </c>
      <c r="AZ11" s="18">
        <v>0.52713200000000004</v>
      </c>
      <c r="BA11" s="18">
        <v>1.3953E-2</v>
      </c>
      <c r="BB11" s="18">
        <v>0.336283</v>
      </c>
      <c r="BC11" s="18">
        <v>0.21976399999999999</v>
      </c>
      <c r="BD11" s="18">
        <v>0</v>
      </c>
      <c r="BE11" s="18">
        <v>0.379056</v>
      </c>
      <c r="BF11" s="18">
        <v>6.4896999999999996E-2</v>
      </c>
      <c r="BG11" s="18">
        <v>0.22048999999999999</v>
      </c>
      <c r="BH11" s="18">
        <v>0.28730499999999998</v>
      </c>
      <c r="BI11" s="18">
        <v>0.20963200000000001</v>
      </c>
      <c r="BJ11" s="18">
        <v>0.271955</v>
      </c>
      <c r="BK11" s="18" t="s">
        <v>145</v>
      </c>
    </row>
    <row r="12" spans="1:63" x14ac:dyDescent="0.35">
      <c r="A12" s="18">
        <v>21</v>
      </c>
      <c r="B12" s="18">
        <v>0.34578399999999998</v>
      </c>
      <c r="C12" s="18">
        <v>14</v>
      </c>
      <c r="D12" s="18" t="s">
        <v>91</v>
      </c>
      <c r="E12" s="18" t="s">
        <v>76</v>
      </c>
      <c r="F12" s="18" t="s">
        <v>91</v>
      </c>
      <c r="G12" s="18">
        <v>76</v>
      </c>
      <c r="H12" s="18">
        <v>53</v>
      </c>
      <c r="I12" s="18">
        <v>1</v>
      </c>
      <c r="J12" s="18">
        <v>31</v>
      </c>
      <c r="K12" s="18">
        <v>9</v>
      </c>
      <c r="L12" s="18">
        <v>12</v>
      </c>
      <c r="O12" s="18"/>
      <c r="R12" s="18">
        <v>23</v>
      </c>
      <c r="S12" s="18">
        <v>29</v>
      </c>
      <c r="T12" s="18">
        <v>8</v>
      </c>
      <c r="U12" s="18">
        <v>9</v>
      </c>
      <c r="V12" s="18">
        <v>7</v>
      </c>
      <c r="W12" s="18">
        <v>62</v>
      </c>
      <c r="X12" s="18">
        <v>17</v>
      </c>
      <c r="Y12" s="18">
        <v>26</v>
      </c>
      <c r="Z12" s="18">
        <v>7</v>
      </c>
      <c r="AA12" s="18">
        <v>7</v>
      </c>
      <c r="AB12" s="18">
        <v>5</v>
      </c>
      <c r="AC12" s="18">
        <v>53</v>
      </c>
      <c r="AD12" s="18">
        <v>9</v>
      </c>
      <c r="AE12" s="18">
        <v>31</v>
      </c>
      <c r="AF12" s="18">
        <v>9</v>
      </c>
      <c r="AG12" s="18">
        <v>1</v>
      </c>
      <c r="AH12" s="18">
        <v>3</v>
      </c>
      <c r="AI12" s="18">
        <v>45</v>
      </c>
      <c r="AJ12" s="18">
        <v>12</v>
      </c>
      <c r="AK12" s="18">
        <v>14</v>
      </c>
      <c r="AL12" s="18">
        <v>30</v>
      </c>
      <c r="AM12" s="18">
        <v>6</v>
      </c>
      <c r="AN12" s="18">
        <v>11</v>
      </c>
      <c r="AO12" s="18">
        <v>2325</v>
      </c>
      <c r="AP12" s="18">
        <v>-2249</v>
      </c>
      <c r="AQ12" s="18">
        <v>-0.96731199999999995</v>
      </c>
      <c r="AR12" s="18">
        <v>0.30263200000000001</v>
      </c>
      <c r="AS12" s="18">
        <v>0.381579</v>
      </c>
      <c r="AT12" s="18">
        <v>0.105263</v>
      </c>
      <c r="AU12" s="18">
        <v>0.118421</v>
      </c>
      <c r="AV12" s="18">
        <v>9.2105000000000006E-2</v>
      </c>
      <c r="AW12" s="18">
        <v>0.27419399999999999</v>
      </c>
      <c r="AX12" s="18">
        <v>0.41935499999999998</v>
      </c>
      <c r="AY12" s="18">
        <v>0.112903</v>
      </c>
      <c r="AZ12" s="18">
        <v>0.112903</v>
      </c>
      <c r="BA12" s="18">
        <v>8.0644999999999994E-2</v>
      </c>
      <c r="BB12" s="18">
        <v>0.16981099999999999</v>
      </c>
      <c r="BC12" s="18">
        <v>0.58490600000000004</v>
      </c>
      <c r="BD12" s="18">
        <v>0.16981099999999999</v>
      </c>
      <c r="BE12" s="18">
        <v>1.8867999999999999E-2</v>
      </c>
      <c r="BF12" s="18">
        <v>5.6604000000000002E-2</v>
      </c>
      <c r="BG12" s="18">
        <v>0.26666699999999999</v>
      </c>
      <c r="BH12" s="18">
        <v>0.31111100000000003</v>
      </c>
      <c r="BI12" s="18">
        <v>0.2</v>
      </c>
      <c r="BJ12" s="18">
        <v>0.36666700000000002</v>
      </c>
      <c r="BK12" s="18" t="s">
        <v>146</v>
      </c>
    </row>
    <row r="13" spans="1:63" x14ac:dyDescent="0.35">
      <c r="A13" s="18">
        <v>258</v>
      </c>
      <c r="B13" s="18">
        <v>0.80045999999999995</v>
      </c>
      <c r="C13" s="18">
        <v>15</v>
      </c>
      <c r="D13" s="18" t="s">
        <v>92</v>
      </c>
      <c r="E13" s="18" t="s">
        <v>76</v>
      </c>
      <c r="F13" s="18" t="s">
        <v>92</v>
      </c>
      <c r="G13" s="18">
        <v>3694</v>
      </c>
      <c r="H13" s="18">
        <v>2699</v>
      </c>
      <c r="I13" s="18">
        <v>1239</v>
      </c>
      <c r="J13" s="18">
        <v>831</v>
      </c>
      <c r="K13" s="18">
        <v>388</v>
      </c>
      <c r="L13" s="18">
        <v>241</v>
      </c>
      <c r="O13" s="18"/>
      <c r="R13" s="18">
        <v>864</v>
      </c>
      <c r="S13" s="18">
        <v>687</v>
      </c>
      <c r="T13" s="18">
        <v>133</v>
      </c>
      <c r="U13" s="18">
        <v>1923</v>
      </c>
      <c r="V13" s="18">
        <v>87</v>
      </c>
      <c r="W13" s="18">
        <v>2954</v>
      </c>
      <c r="X13" s="18">
        <v>605</v>
      </c>
      <c r="Y13" s="18">
        <v>593</v>
      </c>
      <c r="Z13" s="18">
        <v>97</v>
      </c>
      <c r="AA13" s="18">
        <v>1580</v>
      </c>
      <c r="AB13" s="18">
        <v>79</v>
      </c>
      <c r="AC13" s="18">
        <v>2699</v>
      </c>
      <c r="AD13" s="18">
        <v>388</v>
      </c>
      <c r="AE13" s="18">
        <v>831</v>
      </c>
      <c r="AF13" s="18">
        <v>101</v>
      </c>
      <c r="AG13" s="18">
        <v>1239</v>
      </c>
      <c r="AH13" s="18">
        <v>140</v>
      </c>
      <c r="AI13" s="18">
        <v>1992</v>
      </c>
      <c r="AJ13" s="18">
        <v>458</v>
      </c>
      <c r="AK13" s="18">
        <v>578</v>
      </c>
      <c r="AL13" s="18">
        <v>1585</v>
      </c>
      <c r="AM13" s="18">
        <v>347</v>
      </c>
      <c r="AN13" s="18">
        <v>473</v>
      </c>
      <c r="AO13" s="18">
        <v>2325</v>
      </c>
      <c r="AP13" s="18">
        <v>1369</v>
      </c>
      <c r="AQ13" s="18">
        <v>0.58881700000000003</v>
      </c>
      <c r="AR13" s="18">
        <v>0.23389299999999999</v>
      </c>
      <c r="AS13" s="18">
        <v>0.185977</v>
      </c>
      <c r="AT13" s="18">
        <v>3.6004000000000001E-2</v>
      </c>
      <c r="AU13" s="18">
        <v>0.52057399999999998</v>
      </c>
      <c r="AV13" s="18">
        <v>2.3552E-2</v>
      </c>
      <c r="AW13" s="18">
        <v>0.20480699999999999</v>
      </c>
      <c r="AX13" s="18">
        <v>0.20074500000000001</v>
      </c>
      <c r="AY13" s="18">
        <v>3.2836999999999998E-2</v>
      </c>
      <c r="AZ13" s="18">
        <v>0.53486800000000001</v>
      </c>
      <c r="BA13" s="18">
        <v>2.6742999999999999E-2</v>
      </c>
      <c r="BB13" s="18">
        <v>0.143757</v>
      </c>
      <c r="BC13" s="18">
        <v>0.307892</v>
      </c>
      <c r="BD13" s="18">
        <v>3.7421000000000003E-2</v>
      </c>
      <c r="BE13" s="18">
        <v>0.45905899999999999</v>
      </c>
      <c r="BF13" s="18">
        <v>5.1871E-2</v>
      </c>
      <c r="BG13" s="18">
        <v>0.22992000000000001</v>
      </c>
      <c r="BH13" s="18">
        <v>0.290161</v>
      </c>
      <c r="BI13" s="18">
        <v>0.21892700000000001</v>
      </c>
      <c r="BJ13" s="18">
        <v>0.29842299999999999</v>
      </c>
      <c r="BK13" s="18" t="s">
        <v>147</v>
      </c>
    </row>
    <row r="14" spans="1:63" x14ac:dyDescent="0.35">
      <c r="A14" s="18">
        <v>6</v>
      </c>
      <c r="B14" s="18">
        <v>0.776837</v>
      </c>
      <c r="C14" s="18">
        <v>16</v>
      </c>
      <c r="D14" s="18" t="s">
        <v>93</v>
      </c>
      <c r="E14" s="18" t="s">
        <v>76</v>
      </c>
      <c r="F14" s="18" t="s">
        <v>93</v>
      </c>
      <c r="G14" s="18">
        <v>115</v>
      </c>
      <c r="H14" s="18">
        <v>33</v>
      </c>
      <c r="I14" s="18">
        <v>4</v>
      </c>
      <c r="J14" s="18">
        <v>8</v>
      </c>
      <c r="K14" s="18">
        <v>4</v>
      </c>
      <c r="L14" s="18">
        <v>17</v>
      </c>
      <c r="O14" s="18"/>
      <c r="R14" s="18">
        <v>5</v>
      </c>
      <c r="S14" s="18">
        <v>11</v>
      </c>
      <c r="T14" s="18">
        <v>0</v>
      </c>
      <c r="U14" s="18">
        <v>97</v>
      </c>
      <c r="V14" s="18">
        <v>2</v>
      </c>
      <c r="W14" s="18">
        <v>100</v>
      </c>
      <c r="X14" s="18">
        <v>4</v>
      </c>
      <c r="Y14" s="18">
        <v>8</v>
      </c>
      <c r="Z14" s="18">
        <v>0</v>
      </c>
      <c r="AA14" s="18">
        <v>87</v>
      </c>
      <c r="AB14" s="18">
        <v>1</v>
      </c>
      <c r="AC14" s="18">
        <v>33</v>
      </c>
      <c r="AD14" s="18">
        <v>4</v>
      </c>
      <c r="AE14" s="18">
        <v>8</v>
      </c>
      <c r="AF14" s="18">
        <v>0</v>
      </c>
      <c r="AG14" s="18">
        <v>4</v>
      </c>
      <c r="AH14" s="18">
        <v>17</v>
      </c>
      <c r="AI14" s="18">
        <v>69</v>
      </c>
      <c r="AJ14" s="18">
        <v>1</v>
      </c>
      <c r="AK14" s="18">
        <v>37</v>
      </c>
      <c r="AL14" s="18">
        <v>61</v>
      </c>
      <c r="AM14" s="18">
        <v>1</v>
      </c>
      <c r="AN14" s="18">
        <v>32</v>
      </c>
      <c r="AO14" s="18">
        <v>2325</v>
      </c>
      <c r="AP14" s="18">
        <v>-2210</v>
      </c>
      <c r="AQ14" s="18">
        <v>-0.95053799999999999</v>
      </c>
      <c r="AR14" s="18">
        <v>4.3478000000000003E-2</v>
      </c>
      <c r="AS14" s="18">
        <v>9.5652000000000001E-2</v>
      </c>
      <c r="AT14" s="18">
        <v>0</v>
      </c>
      <c r="AU14" s="18">
        <v>0.84347799999999995</v>
      </c>
      <c r="AV14" s="18">
        <v>1.7391E-2</v>
      </c>
      <c r="AW14" s="18">
        <v>0.04</v>
      </c>
      <c r="AX14" s="18">
        <v>0.08</v>
      </c>
      <c r="AY14" s="18">
        <v>0</v>
      </c>
      <c r="AZ14" s="18">
        <v>0.87</v>
      </c>
      <c r="BA14" s="18">
        <v>0.01</v>
      </c>
      <c r="BB14" s="18">
        <v>0.121212</v>
      </c>
      <c r="BC14" s="18">
        <v>0.242424</v>
      </c>
      <c r="BD14" s="18">
        <v>0</v>
      </c>
      <c r="BE14" s="18">
        <v>0.121212</v>
      </c>
      <c r="BF14" s="18">
        <v>0.51515200000000005</v>
      </c>
      <c r="BG14" s="18">
        <v>1.4493000000000001E-2</v>
      </c>
      <c r="BH14" s="18">
        <v>0.53623200000000004</v>
      </c>
      <c r="BI14" s="18">
        <v>1.6393000000000001E-2</v>
      </c>
      <c r="BJ14" s="18">
        <v>0.52459</v>
      </c>
      <c r="BK14" s="18" t="s">
        <v>148</v>
      </c>
    </row>
    <row r="15" spans="1:63" x14ac:dyDescent="0.35">
      <c r="A15" s="18">
        <v>11</v>
      </c>
      <c r="B15" s="18">
        <v>0.72470999999999997</v>
      </c>
      <c r="C15" s="18">
        <v>17</v>
      </c>
      <c r="D15" s="18" t="s">
        <v>94</v>
      </c>
      <c r="E15" s="18" t="s">
        <v>76</v>
      </c>
      <c r="F15" s="18" t="s">
        <v>94</v>
      </c>
      <c r="G15" s="18">
        <v>1523</v>
      </c>
      <c r="H15" s="18">
        <v>539</v>
      </c>
      <c r="I15" s="18">
        <v>107</v>
      </c>
      <c r="J15" s="18">
        <v>218</v>
      </c>
      <c r="K15" s="18">
        <v>63</v>
      </c>
      <c r="L15" s="18">
        <v>151</v>
      </c>
      <c r="O15" s="18"/>
      <c r="R15" s="18">
        <v>88</v>
      </c>
      <c r="S15" s="18">
        <v>470</v>
      </c>
      <c r="T15" s="18">
        <v>30</v>
      </c>
      <c r="U15" s="18">
        <v>928</v>
      </c>
      <c r="V15" s="18">
        <v>7</v>
      </c>
      <c r="W15" s="18">
        <v>1440</v>
      </c>
      <c r="X15" s="18">
        <v>81</v>
      </c>
      <c r="Y15" s="18">
        <v>452</v>
      </c>
      <c r="Z15" s="18">
        <v>30</v>
      </c>
      <c r="AA15" s="18">
        <v>872</v>
      </c>
      <c r="AB15" s="18">
        <v>5</v>
      </c>
      <c r="AC15" s="18">
        <v>539</v>
      </c>
      <c r="AD15" s="18">
        <v>63</v>
      </c>
      <c r="AE15" s="18">
        <v>218</v>
      </c>
      <c r="AF15" s="18">
        <v>5</v>
      </c>
      <c r="AG15" s="18">
        <v>107</v>
      </c>
      <c r="AH15" s="18">
        <v>146</v>
      </c>
      <c r="AI15" s="18">
        <v>528</v>
      </c>
      <c r="AJ15" s="18">
        <v>51</v>
      </c>
      <c r="AK15" s="18">
        <v>142</v>
      </c>
      <c r="AL15" s="18">
        <v>443</v>
      </c>
      <c r="AM15" s="18">
        <v>45</v>
      </c>
      <c r="AN15" s="18">
        <v>113</v>
      </c>
      <c r="AO15" s="18">
        <v>2325</v>
      </c>
      <c r="AP15" s="18">
        <v>-802</v>
      </c>
      <c r="AQ15" s="18">
        <v>-0.34494599999999997</v>
      </c>
      <c r="AR15" s="18">
        <v>5.7780999999999999E-2</v>
      </c>
      <c r="AS15" s="18">
        <v>0.30860100000000001</v>
      </c>
      <c r="AT15" s="18">
        <v>1.9698E-2</v>
      </c>
      <c r="AU15" s="18">
        <v>0.60932399999999998</v>
      </c>
      <c r="AV15" s="18">
        <v>4.5960000000000003E-3</v>
      </c>
      <c r="AW15" s="18">
        <v>5.6250000000000001E-2</v>
      </c>
      <c r="AX15" s="18">
        <v>0.31388899999999997</v>
      </c>
      <c r="AY15" s="18">
        <v>2.0833000000000001E-2</v>
      </c>
      <c r="AZ15" s="18">
        <v>0.60555599999999998</v>
      </c>
      <c r="BA15" s="18">
        <v>3.4719999999999998E-3</v>
      </c>
      <c r="BB15" s="18">
        <v>0.116883</v>
      </c>
      <c r="BC15" s="18">
        <v>0.40445300000000001</v>
      </c>
      <c r="BD15" s="18">
        <v>9.2759999999999995E-3</v>
      </c>
      <c r="BE15" s="18">
        <v>0.198516</v>
      </c>
      <c r="BF15" s="18">
        <v>0.270872</v>
      </c>
      <c r="BG15" s="18">
        <v>9.6590999999999996E-2</v>
      </c>
      <c r="BH15" s="18">
        <v>0.26893899999999998</v>
      </c>
      <c r="BI15" s="18">
        <v>0.10158</v>
      </c>
      <c r="BJ15" s="18">
        <v>0.255079</v>
      </c>
      <c r="BK15" s="18" t="s">
        <v>149</v>
      </c>
    </row>
    <row r="16" spans="1:63" x14ac:dyDescent="0.35">
      <c r="A16" s="18">
        <v>10</v>
      </c>
      <c r="B16" s="18">
        <v>0.30088700000000002</v>
      </c>
      <c r="C16" s="18">
        <v>19</v>
      </c>
      <c r="D16" s="18" t="s">
        <v>95</v>
      </c>
      <c r="E16" s="18" t="s">
        <v>76</v>
      </c>
      <c r="F16" s="18" t="s">
        <v>95</v>
      </c>
      <c r="G16" s="18">
        <v>31</v>
      </c>
      <c r="H16" s="18">
        <v>9</v>
      </c>
      <c r="I16" s="18">
        <v>0</v>
      </c>
      <c r="J16" s="18">
        <v>1</v>
      </c>
      <c r="K16" s="18">
        <v>8</v>
      </c>
      <c r="L16" s="18">
        <v>0</v>
      </c>
      <c r="O16" s="18"/>
      <c r="R16" s="18">
        <v>14</v>
      </c>
      <c r="S16" s="18">
        <v>3</v>
      </c>
      <c r="T16" s="18">
        <v>2</v>
      </c>
      <c r="U16" s="18">
        <v>8</v>
      </c>
      <c r="V16" s="18">
        <v>4</v>
      </c>
      <c r="W16" s="18">
        <v>18</v>
      </c>
      <c r="X16" s="18">
        <v>10</v>
      </c>
      <c r="Y16" s="18">
        <v>3</v>
      </c>
      <c r="Z16" s="18">
        <v>2</v>
      </c>
      <c r="AA16" s="18">
        <v>0</v>
      </c>
      <c r="AB16" s="18">
        <v>3</v>
      </c>
      <c r="AC16" s="18">
        <v>9</v>
      </c>
      <c r="AD16" s="18">
        <v>8</v>
      </c>
      <c r="AE16" s="18">
        <v>1</v>
      </c>
      <c r="AF16" s="18">
        <v>0</v>
      </c>
      <c r="AG16" s="18">
        <v>0</v>
      </c>
      <c r="AH16" s="18">
        <v>0</v>
      </c>
      <c r="AI16" s="18">
        <v>9</v>
      </c>
      <c r="AJ16" s="18">
        <v>2</v>
      </c>
      <c r="AK16" s="18">
        <v>2</v>
      </c>
      <c r="AL16" s="18">
        <v>4</v>
      </c>
      <c r="AM16" s="18">
        <v>1</v>
      </c>
      <c r="AN16" s="18">
        <v>2</v>
      </c>
      <c r="AO16" s="18">
        <v>2325</v>
      </c>
      <c r="AP16" s="18">
        <v>-2294</v>
      </c>
      <c r="AQ16" s="18">
        <v>-0.98666699999999996</v>
      </c>
      <c r="AR16" s="18">
        <v>0.45161299999999999</v>
      </c>
      <c r="AS16" s="18">
        <v>9.6773999999999999E-2</v>
      </c>
      <c r="AT16" s="18">
        <v>6.4516000000000004E-2</v>
      </c>
      <c r="AU16" s="18">
        <v>0.25806499999999999</v>
      </c>
      <c r="AV16" s="18">
        <v>0.12903200000000001</v>
      </c>
      <c r="AW16" s="18">
        <v>0.55555600000000005</v>
      </c>
      <c r="AX16" s="18">
        <v>0.16666700000000001</v>
      </c>
      <c r="AY16" s="18">
        <v>0.111111</v>
      </c>
      <c r="AZ16" s="18">
        <v>0</v>
      </c>
      <c r="BA16" s="18">
        <v>0.16666700000000001</v>
      </c>
      <c r="BB16" s="18">
        <v>0.88888900000000004</v>
      </c>
      <c r="BC16" s="18">
        <v>0.111111</v>
      </c>
      <c r="BD16" s="18">
        <v>0</v>
      </c>
      <c r="BE16" s="18">
        <v>0</v>
      </c>
      <c r="BF16" s="18">
        <v>0</v>
      </c>
      <c r="BG16" s="18">
        <v>0.222222</v>
      </c>
      <c r="BH16" s="18">
        <v>0.222222</v>
      </c>
      <c r="BI16" s="18">
        <v>0.25</v>
      </c>
      <c r="BJ16" s="18">
        <v>0.5</v>
      </c>
      <c r="BK16" s="18" t="s">
        <v>150</v>
      </c>
    </row>
    <row r="17" spans="1:63" x14ac:dyDescent="0.35">
      <c r="A17" s="18">
        <v>19</v>
      </c>
      <c r="B17" s="18">
        <v>0.75922400000000001</v>
      </c>
      <c r="C17" s="18">
        <v>20</v>
      </c>
      <c r="D17" s="18" t="s">
        <v>96</v>
      </c>
      <c r="E17" s="18" t="s">
        <v>76</v>
      </c>
      <c r="F17" s="18" t="s">
        <v>96</v>
      </c>
      <c r="G17" s="18">
        <v>442</v>
      </c>
      <c r="H17" s="18">
        <v>207</v>
      </c>
      <c r="I17" s="18">
        <v>6</v>
      </c>
      <c r="J17" s="18">
        <v>22</v>
      </c>
      <c r="K17" s="18">
        <v>168</v>
      </c>
      <c r="L17" s="18">
        <v>11</v>
      </c>
      <c r="O17" s="18"/>
      <c r="R17" s="18">
        <v>302</v>
      </c>
      <c r="S17" s="18">
        <v>58</v>
      </c>
      <c r="T17" s="18">
        <v>15</v>
      </c>
      <c r="U17" s="18">
        <v>38</v>
      </c>
      <c r="V17" s="18">
        <v>29</v>
      </c>
      <c r="W17" s="18">
        <v>338</v>
      </c>
      <c r="X17" s="18">
        <v>215</v>
      </c>
      <c r="Y17" s="18">
        <v>50</v>
      </c>
      <c r="Z17" s="18">
        <v>14</v>
      </c>
      <c r="AA17" s="18">
        <v>32</v>
      </c>
      <c r="AB17" s="18">
        <v>27</v>
      </c>
      <c r="AC17" s="18">
        <v>207</v>
      </c>
      <c r="AD17" s="18">
        <v>168</v>
      </c>
      <c r="AE17" s="18">
        <v>22</v>
      </c>
      <c r="AF17" s="18">
        <v>10</v>
      </c>
      <c r="AG17" s="18">
        <v>6</v>
      </c>
      <c r="AH17" s="18">
        <v>1</v>
      </c>
      <c r="AI17" s="18">
        <v>143</v>
      </c>
      <c r="AJ17" s="18">
        <v>52</v>
      </c>
      <c r="AK17" s="18">
        <v>12</v>
      </c>
      <c r="AL17" s="18">
        <v>99</v>
      </c>
      <c r="AM17" s="18">
        <v>33</v>
      </c>
      <c r="AN17" s="18">
        <v>8</v>
      </c>
      <c r="AO17" s="18">
        <v>2325</v>
      </c>
      <c r="AP17" s="18">
        <v>-1883</v>
      </c>
      <c r="AQ17" s="18">
        <v>-0.80989199999999995</v>
      </c>
      <c r="AR17" s="18">
        <v>0.68325800000000003</v>
      </c>
      <c r="AS17" s="18">
        <v>0.13122200000000001</v>
      </c>
      <c r="AT17" s="18">
        <v>3.3937000000000002E-2</v>
      </c>
      <c r="AU17" s="18">
        <v>8.5972999999999994E-2</v>
      </c>
      <c r="AV17" s="18">
        <v>6.5611000000000003E-2</v>
      </c>
      <c r="AW17" s="18">
        <v>0.63609499999999997</v>
      </c>
      <c r="AX17" s="18">
        <v>0.147929</v>
      </c>
      <c r="AY17" s="18">
        <v>4.1419999999999998E-2</v>
      </c>
      <c r="AZ17" s="18">
        <v>9.4674999999999995E-2</v>
      </c>
      <c r="BA17" s="18">
        <v>7.9881999999999995E-2</v>
      </c>
      <c r="BB17" s="18">
        <v>0.81159400000000004</v>
      </c>
      <c r="BC17" s="18">
        <v>0.10628</v>
      </c>
      <c r="BD17" s="18">
        <v>4.8308999999999998E-2</v>
      </c>
      <c r="BE17" s="18">
        <v>2.8986000000000001E-2</v>
      </c>
      <c r="BF17" s="18">
        <v>4.8310000000000002E-3</v>
      </c>
      <c r="BG17" s="18">
        <v>0.36363600000000001</v>
      </c>
      <c r="BH17" s="18">
        <v>8.3916000000000004E-2</v>
      </c>
      <c r="BI17" s="18">
        <v>0.33333299999999999</v>
      </c>
      <c r="BJ17" s="18">
        <v>8.0808000000000005E-2</v>
      </c>
      <c r="BK17" s="18" t="s">
        <v>151</v>
      </c>
    </row>
    <row r="18" spans="1:63" x14ac:dyDescent="0.35">
      <c r="A18" s="18">
        <v>257</v>
      </c>
      <c r="B18" s="18">
        <v>0.93341600000000002</v>
      </c>
      <c r="C18" s="18">
        <v>21</v>
      </c>
      <c r="D18" s="18" t="s">
        <v>112</v>
      </c>
      <c r="E18" s="18" t="s">
        <v>76</v>
      </c>
      <c r="F18" s="18" t="s">
        <v>112</v>
      </c>
      <c r="G18" s="18">
        <v>138</v>
      </c>
      <c r="H18" s="18">
        <v>50</v>
      </c>
      <c r="I18" s="18">
        <v>5</v>
      </c>
      <c r="J18" s="18">
        <v>5</v>
      </c>
      <c r="K18" s="18">
        <v>38</v>
      </c>
      <c r="L18" s="18">
        <v>2</v>
      </c>
      <c r="O18" s="18"/>
      <c r="R18" s="18">
        <v>79</v>
      </c>
      <c r="S18" s="18">
        <v>20</v>
      </c>
      <c r="T18" s="18">
        <v>9</v>
      </c>
      <c r="U18" s="18">
        <v>18</v>
      </c>
      <c r="V18" s="18">
        <v>12</v>
      </c>
      <c r="W18" s="18">
        <v>88</v>
      </c>
      <c r="X18" s="18">
        <v>50</v>
      </c>
      <c r="Y18" s="18">
        <v>11</v>
      </c>
      <c r="Z18" s="18">
        <v>5</v>
      </c>
      <c r="AA18" s="18">
        <v>16</v>
      </c>
      <c r="AB18" s="18">
        <v>6</v>
      </c>
      <c r="AC18" s="18">
        <v>50</v>
      </c>
      <c r="AD18" s="18">
        <v>38</v>
      </c>
      <c r="AE18" s="18">
        <v>5</v>
      </c>
      <c r="AF18" s="18">
        <v>2</v>
      </c>
      <c r="AG18" s="18">
        <v>5</v>
      </c>
      <c r="AH18" s="18">
        <v>0</v>
      </c>
      <c r="AI18" s="18">
        <v>31</v>
      </c>
      <c r="AJ18" s="18">
        <v>10</v>
      </c>
      <c r="AK18" s="18">
        <v>4</v>
      </c>
      <c r="AL18" s="18">
        <v>21</v>
      </c>
      <c r="AM18" s="18">
        <v>6</v>
      </c>
      <c r="AN18" s="18">
        <v>3</v>
      </c>
      <c r="AO18" s="18">
        <v>2325</v>
      </c>
      <c r="AP18" s="18">
        <v>-2187</v>
      </c>
      <c r="AQ18" s="18">
        <v>-0.94064499999999995</v>
      </c>
      <c r="AR18" s="18">
        <v>0.57246399999999997</v>
      </c>
      <c r="AS18" s="18">
        <v>0.144928</v>
      </c>
      <c r="AT18" s="18">
        <v>6.5216999999999997E-2</v>
      </c>
      <c r="AU18" s="18">
        <v>0.130435</v>
      </c>
      <c r="AV18" s="18">
        <v>8.6957000000000007E-2</v>
      </c>
      <c r="AW18" s="18">
        <v>0.56818199999999996</v>
      </c>
      <c r="AX18" s="18">
        <v>0.125</v>
      </c>
      <c r="AY18" s="18">
        <v>5.6818E-2</v>
      </c>
      <c r="AZ18" s="18">
        <v>0.18181800000000001</v>
      </c>
      <c r="BA18" s="18">
        <v>6.8182000000000006E-2</v>
      </c>
      <c r="BB18" s="18">
        <v>0.76</v>
      </c>
      <c r="BC18" s="18">
        <v>0.1</v>
      </c>
      <c r="BD18" s="18">
        <v>0.04</v>
      </c>
      <c r="BE18" s="18">
        <v>0.1</v>
      </c>
      <c r="BF18" s="18">
        <v>0</v>
      </c>
      <c r="BG18" s="18">
        <v>0.32258100000000001</v>
      </c>
      <c r="BH18" s="18">
        <v>0.12903200000000001</v>
      </c>
      <c r="BI18" s="18">
        <v>0.28571400000000002</v>
      </c>
      <c r="BJ18" s="18">
        <v>0.14285700000000001</v>
      </c>
      <c r="BK18" s="18" t="s">
        <v>152</v>
      </c>
    </row>
    <row r="19" spans="1:63" x14ac:dyDescent="0.35">
      <c r="A19" s="18">
        <v>3</v>
      </c>
      <c r="B19" s="18">
        <v>0.69960599999999995</v>
      </c>
      <c r="C19" s="18">
        <v>23</v>
      </c>
      <c r="D19" s="18" t="s">
        <v>82</v>
      </c>
      <c r="E19" s="18" t="s">
        <v>77</v>
      </c>
      <c r="F19" s="18" t="s">
        <v>82</v>
      </c>
      <c r="G19" s="18">
        <v>8998</v>
      </c>
      <c r="H19" s="18">
        <v>4710</v>
      </c>
      <c r="I19" s="18">
        <v>1845</v>
      </c>
      <c r="J19" s="18">
        <v>1835</v>
      </c>
      <c r="K19" s="18">
        <v>694</v>
      </c>
      <c r="L19" s="18">
        <v>336</v>
      </c>
      <c r="O19" s="18"/>
      <c r="R19" s="18">
        <v>1856</v>
      </c>
      <c r="S19" s="18">
        <v>2295</v>
      </c>
      <c r="T19" s="18">
        <v>179</v>
      </c>
      <c r="U19" s="18">
        <v>4472</v>
      </c>
      <c r="V19" s="18">
        <v>196</v>
      </c>
      <c r="W19" s="18">
        <v>7394</v>
      </c>
      <c r="X19" s="18">
        <v>1332</v>
      </c>
      <c r="Y19" s="18">
        <v>2023</v>
      </c>
      <c r="Z19" s="18">
        <v>146</v>
      </c>
      <c r="AA19" s="18">
        <v>3730</v>
      </c>
      <c r="AB19" s="18">
        <v>163</v>
      </c>
      <c r="AC19" s="18">
        <v>4710</v>
      </c>
      <c r="AD19" s="18">
        <v>694</v>
      </c>
      <c r="AE19" s="18">
        <v>1835</v>
      </c>
      <c r="AF19" s="18">
        <v>99</v>
      </c>
      <c r="AG19" s="18">
        <v>1845</v>
      </c>
      <c r="AH19" s="18">
        <v>237</v>
      </c>
      <c r="AI19" s="18">
        <v>3782</v>
      </c>
      <c r="AJ19" s="18">
        <v>656</v>
      </c>
      <c r="AK19" s="18">
        <v>1026</v>
      </c>
      <c r="AL19" s="18">
        <v>3103</v>
      </c>
      <c r="AM19" s="18">
        <v>507</v>
      </c>
      <c r="AN19" s="18">
        <v>853</v>
      </c>
      <c r="AO19" s="18">
        <v>2325</v>
      </c>
      <c r="AP19" s="18">
        <v>6673</v>
      </c>
      <c r="AQ19" s="18">
        <v>2.8701080000000001</v>
      </c>
      <c r="AR19" s="18">
        <v>0.20626800000000001</v>
      </c>
      <c r="AS19" s="18">
        <v>0.25505699999999998</v>
      </c>
      <c r="AT19" s="18">
        <v>1.9893000000000001E-2</v>
      </c>
      <c r="AU19" s="18">
        <v>0.49699900000000002</v>
      </c>
      <c r="AV19" s="18">
        <v>2.1783E-2</v>
      </c>
      <c r="AW19" s="18">
        <v>0.180146</v>
      </c>
      <c r="AX19" s="18">
        <v>0.27360000000000001</v>
      </c>
      <c r="AY19" s="18">
        <v>1.9746E-2</v>
      </c>
      <c r="AZ19" s="18">
        <v>0.50446299999999999</v>
      </c>
      <c r="BA19" s="18">
        <v>2.2044999999999999E-2</v>
      </c>
      <c r="BB19" s="18">
        <v>0.147346</v>
      </c>
      <c r="BC19" s="18">
        <v>0.38959700000000003</v>
      </c>
      <c r="BD19" s="18">
        <v>2.1018999999999999E-2</v>
      </c>
      <c r="BE19" s="18">
        <v>0.39172000000000001</v>
      </c>
      <c r="BF19" s="18">
        <v>5.0318000000000002E-2</v>
      </c>
      <c r="BG19" s="18">
        <v>0.173453</v>
      </c>
      <c r="BH19" s="18">
        <v>0.271285</v>
      </c>
      <c r="BI19" s="18">
        <v>0.16339000000000001</v>
      </c>
      <c r="BJ19" s="18">
        <v>0.274895</v>
      </c>
      <c r="BK19" s="18" t="s">
        <v>153</v>
      </c>
    </row>
    <row r="20" spans="1:63" x14ac:dyDescent="0.35">
      <c r="A20" s="18">
        <v>4</v>
      </c>
      <c r="B20" s="18">
        <v>0.39456999999999998</v>
      </c>
      <c r="C20" s="18">
        <v>63</v>
      </c>
      <c r="D20" s="18" t="s">
        <v>83</v>
      </c>
      <c r="E20" s="18" t="s">
        <v>77</v>
      </c>
      <c r="F20" s="18" t="s">
        <v>83</v>
      </c>
      <c r="G20" s="18">
        <v>3290</v>
      </c>
      <c r="H20" s="18">
        <v>2501</v>
      </c>
      <c r="I20" s="18">
        <v>878</v>
      </c>
      <c r="J20" s="18">
        <v>896</v>
      </c>
      <c r="K20" s="18">
        <v>507</v>
      </c>
      <c r="L20" s="18">
        <v>220</v>
      </c>
      <c r="O20" s="18"/>
      <c r="R20" s="18">
        <v>582</v>
      </c>
      <c r="S20" s="18">
        <v>1031</v>
      </c>
      <c r="T20" s="18">
        <v>47</v>
      </c>
      <c r="U20" s="18">
        <v>1534</v>
      </c>
      <c r="V20" s="18">
        <v>96</v>
      </c>
      <c r="W20" s="18">
        <v>2684</v>
      </c>
      <c r="X20" s="18">
        <v>432</v>
      </c>
      <c r="Y20" s="18">
        <v>913</v>
      </c>
      <c r="Z20" s="18">
        <v>34</v>
      </c>
      <c r="AA20" s="18">
        <v>1235</v>
      </c>
      <c r="AB20" s="18">
        <v>70</v>
      </c>
      <c r="AC20" s="18">
        <v>2501</v>
      </c>
      <c r="AD20" s="18">
        <v>507</v>
      </c>
      <c r="AE20" s="18">
        <v>896</v>
      </c>
      <c r="AF20" s="18">
        <v>78</v>
      </c>
      <c r="AG20" s="18">
        <v>878</v>
      </c>
      <c r="AH20" s="18">
        <v>142</v>
      </c>
      <c r="AI20" s="18">
        <v>1972</v>
      </c>
      <c r="AJ20" s="18">
        <v>351</v>
      </c>
      <c r="AK20" s="18">
        <v>501</v>
      </c>
      <c r="AL20" s="18">
        <v>1675</v>
      </c>
      <c r="AM20" s="18">
        <v>285</v>
      </c>
      <c r="AN20" s="18">
        <v>419</v>
      </c>
      <c r="AO20" s="18">
        <v>2325</v>
      </c>
      <c r="AP20" s="18">
        <v>965</v>
      </c>
      <c r="AQ20" s="18">
        <v>0.41505399999999998</v>
      </c>
      <c r="AR20" s="18">
        <v>0.1769</v>
      </c>
      <c r="AS20" s="18">
        <v>0.31337399999999999</v>
      </c>
      <c r="AT20" s="18">
        <v>1.4286E-2</v>
      </c>
      <c r="AU20" s="18">
        <v>0.46626099999999998</v>
      </c>
      <c r="AV20" s="18">
        <v>2.9179E-2</v>
      </c>
      <c r="AW20" s="18">
        <v>0.16095400000000001</v>
      </c>
      <c r="AX20" s="18">
        <v>0.34016400000000002</v>
      </c>
      <c r="AY20" s="18">
        <v>1.2668E-2</v>
      </c>
      <c r="AZ20" s="18">
        <v>0.46013399999999999</v>
      </c>
      <c r="BA20" s="18">
        <v>2.6079999999999999E-2</v>
      </c>
      <c r="BB20" s="18">
        <v>0.20271900000000001</v>
      </c>
      <c r="BC20" s="18">
        <v>0.35825699999999999</v>
      </c>
      <c r="BD20" s="18">
        <v>3.1188E-2</v>
      </c>
      <c r="BE20" s="18">
        <v>0.35105999999999998</v>
      </c>
      <c r="BF20" s="18">
        <v>5.6777000000000001E-2</v>
      </c>
      <c r="BG20" s="18">
        <v>0.17799200000000001</v>
      </c>
      <c r="BH20" s="18">
        <v>0.25405699999999998</v>
      </c>
      <c r="BI20" s="18">
        <v>0.17014899999999999</v>
      </c>
      <c r="BJ20" s="18">
        <v>0.25014900000000001</v>
      </c>
      <c r="BK20" s="18" t="s">
        <v>154</v>
      </c>
    </row>
    <row r="21" spans="1:63" x14ac:dyDescent="0.35">
      <c r="A21" s="18">
        <v>2</v>
      </c>
      <c r="B21" s="18">
        <v>0.14338200000000001</v>
      </c>
      <c r="C21" s="18">
        <v>22</v>
      </c>
      <c r="D21" s="18" t="s">
        <v>97</v>
      </c>
      <c r="E21" s="18" t="s">
        <v>77</v>
      </c>
      <c r="F21" s="18" t="s">
        <v>97</v>
      </c>
      <c r="G21" s="18">
        <v>3170</v>
      </c>
      <c r="H21" s="18">
        <v>1183</v>
      </c>
      <c r="I21" s="18">
        <v>456</v>
      </c>
      <c r="J21" s="18">
        <v>451</v>
      </c>
      <c r="K21" s="18">
        <v>137</v>
      </c>
      <c r="L21" s="18">
        <v>139</v>
      </c>
      <c r="O21" s="18"/>
      <c r="R21" s="18">
        <v>416</v>
      </c>
      <c r="S21" s="18">
        <v>568</v>
      </c>
      <c r="T21" s="18">
        <v>69</v>
      </c>
      <c r="U21" s="18">
        <v>2066</v>
      </c>
      <c r="V21" s="18">
        <v>51</v>
      </c>
      <c r="W21" s="18">
        <v>2557</v>
      </c>
      <c r="X21" s="18">
        <v>317</v>
      </c>
      <c r="Y21" s="18">
        <v>485</v>
      </c>
      <c r="Z21" s="18">
        <v>48</v>
      </c>
      <c r="AA21" s="18">
        <v>1667</v>
      </c>
      <c r="AB21" s="18">
        <v>40</v>
      </c>
      <c r="AC21" s="18">
        <v>1183</v>
      </c>
      <c r="AD21" s="18">
        <v>137</v>
      </c>
      <c r="AE21" s="18">
        <v>451</v>
      </c>
      <c r="AF21" s="18">
        <v>98</v>
      </c>
      <c r="AG21" s="18">
        <v>456</v>
      </c>
      <c r="AH21" s="18">
        <v>41</v>
      </c>
      <c r="AI21" s="18">
        <v>840</v>
      </c>
      <c r="AJ21" s="18">
        <v>111</v>
      </c>
      <c r="AK21" s="18">
        <v>247</v>
      </c>
      <c r="AL21" s="18">
        <v>650</v>
      </c>
      <c r="AM21" s="18">
        <v>84</v>
      </c>
      <c r="AN21" s="18">
        <v>186</v>
      </c>
      <c r="AO21" s="18">
        <v>2325</v>
      </c>
      <c r="AP21" s="18">
        <v>845</v>
      </c>
      <c r="AQ21" s="18">
        <v>0.36344100000000001</v>
      </c>
      <c r="AR21" s="18">
        <v>0.13123000000000001</v>
      </c>
      <c r="AS21" s="18">
        <v>0.17918000000000001</v>
      </c>
      <c r="AT21" s="18">
        <v>2.1767000000000002E-2</v>
      </c>
      <c r="AU21" s="18">
        <v>0.65173499999999995</v>
      </c>
      <c r="AV21" s="18">
        <v>1.6088000000000002E-2</v>
      </c>
      <c r="AW21" s="18">
        <v>0.123973</v>
      </c>
      <c r="AX21" s="18">
        <v>0.18967500000000001</v>
      </c>
      <c r="AY21" s="18">
        <v>1.8772E-2</v>
      </c>
      <c r="AZ21" s="18">
        <v>0.65193599999999996</v>
      </c>
      <c r="BA21" s="18">
        <v>1.5643000000000001E-2</v>
      </c>
      <c r="BB21" s="18">
        <v>0.11580699999999999</v>
      </c>
      <c r="BC21" s="18">
        <v>0.38123400000000002</v>
      </c>
      <c r="BD21" s="18">
        <v>8.2839999999999997E-2</v>
      </c>
      <c r="BE21" s="18">
        <v>0.385461</v>
      </c>
      <c r="BF21" s="18">
        <v>3.4658000000000001E-2</v>
      </c>
      <c r="BG21" s="18">
        <v>0.13214300000000001</v>
      </c>
      <c r="BH21" s="18">
        <v>0.29404799999999998</v>
      </c>
      <c r="BI21" s="18">
        <v>0.12923100000000001</v>
      </c>
      <c r="BJ21" s="18">
        <v>0.28615400000000002</v>
      </c>
      <c r="BK21" s="18" t="s">
        <v>155</v>
      </c>
    </row>
    <row r="22" spans="1:63" x14ac:dyDescent="0.35">
      <c r="A22" s="18">
        <v>5</v>
      </c>
      <c r="B22" s="18">
        <v>0.22415099999999999</v>
      </c>
      <c r="C22" s="18">
        <v>24</v>
      </c>
      <c r="D22" s="18" t="s">
        <v>121</v>
      </c>
      <c r="E22" s="18" t="s">
        <v>77</v>
      </c>
      <c r="F22" s="18" t="s">
        <v>121</v>
      </c>
      <c r="G22" s="18">
        <v>2622</v>
      </c>
      <c r="H22" s="18">
        <v>1602</v>
      </c>
      <c r="I22" s="18">
        <v>648</v>
      </c>
      <c r="J22" s="18">
        <v>571</v>
      </c>
      <c r="K22" s="18">
        <v>260</v>
      </c>
      <c r="L22" s="18">
        <v>123</v>
      </c>
      <c r="O22" s="18"/>
      <c r="R22" s="18">
        <v>781</v>
      </c>
      <c r="S22" s="18">
        <v>533</v>
      </c>
      <c r="T22" s="18">
        <v>76</v>
      </c>
      <c r="U22" s="18">
        <v>1141</v>
      </c>
      <c r="V22" s="18">
        <v>91</v>
      </c>
      <c r="W22" s="18">
        <v>2099</v>
      </c>
      <c r="X22" s="18">
        <v>578</v>
      </c>
      <c r="Y22" s="18">
        <v>468</v>
      </c>
      <c r="Z22" s="18">
        <v>60</v>
      </c>
      <c r="AA22" s="18">
        <v>923</v>
      </c>
      <c r="AB22" s="18">
        <v>70</v>
      </c>
      <c r="AC22" s="18">
        <v>1602</v>
      </c>
      <c r="AD22" s="18">
        <v>260</v>
      </c>
      <c r="AE22" s="18">
        <v>571</v>
      </c>
      <c r="AF22" s="18">
        <v>56</v>
      </c>
      <c r="AG22" s="18">
        <v>648</v>
      </c>
      <c r="AH22" s="18">
        <v>67</v>
      </c>
      <c r="AI22" s="18">
        <v>1503</v>
      </c>
      <c r="AJ22" s="18">
        <v>419</v>
      </c>
      <c r="AK22" s="18">
        <v>423</v>
      </c>
      <c r="AL22" s="18">
        <v>1229</v>
      </c>
      <c r="AM22" s="18">
        <v>346</v>
      </c>
      <c r="AN22" s="18">
        <v>340</v>
      </c>
      <c r="AO22" s="18">
        <v>2325</v>
      </c>
      <c r="AP22" s="18">
        <v>297</v>
      </c>
      <c r="AQ22" s="18">
        <v>0.12774199999999999</v>
      </c>
      <c r="AR22" s="18">
        <v>0.29786400000000002</v>
      </c>
      <c r="AS22" s="18">
        <v>0.20327999999999999</v>
      </c>
      <c r="AT22" s="18">
        <v>2.8986000000000001E-2</v>
      </c>
      <c r="AU22" s="18">
        <v>0.435164</v>
      </c>
      <c r="AV22" s="18">
        <v>3.4706000000000001E-2</v>
      </c>
      <c r="AW22" s="18">
        <v>0.27536899999999997</v>
      </c>
      <c r="AX22" s="18">
        <v>0.22296299999999999</v>
      </c>
      <c r="AY22" s="18">
        <v>2.8584999999999999E-2</v>
      </c>
      <c r="AZ22" s="18">
        <v>0.43973299999999998</v>
      </c>
      <c r="BA22" s="18">
        <v>3.3348999999999997E-2</v>
      </c>
      <c r="BB22" s="18">
        <v>0.162297</v>
      </c>
      <c r="BC22" s="18">
        <v>0.356429</v>
      </c>
      <c r="BD22" s="18">
        <v>3.4956000000000001E-2</v>
      </c>
      <c r="BE22" s="18">
        <v>0.40449400000000002</v>
      </c>
      <c r="BF22" s="18">
        <v>4.1822999999999999E-2</v>
      </c>
      <c r="BG22" s="18">
        <v>0.27877600000000002</v>
      </c>
      <c r="BH22" s="18">
        <v>0.28143699999999999</v>
      </c>
      <c r="BI22" s="18">
        <v>0.28153</v>
      </c>
      <c r="BJ22" s="18">
        <v>0.27664800000000001</v>
      </c>
      <c r="BK22" s="18" t="s">
        <v>156</v>
      </c>
    </row>
    <row r="23" spans="1:63" x14ac:dyDescent="0.35">
      <c r="A23" s="18">
        <v>8</v>
      </c>
      <c r="B23" s="18">
        <v>0.397339</v>
      </c>
      <c r="C23" s="18">
        <v>25</v>
      </c>
      <c r="D23" s="18" t="s">
        <v>120</v>
      </c>
      <c r="E23" s="18" t="s">
        <v>76</v>
      </c>
      <c r="F23" s="18" t="s">
        <v>120</v>
      </c>
      <c r="G23" s="18">
        <v>3611</v>
      </c>
      <c r="H23" s="18">
        <v>2097</v>
      </c>
      <c r="I23" s="18">
        <v>556</v>
      </c>
      <c r="J23" s="18">
        <v>873</v>
      </c>
      <c r="K23" s="18">
        <v>375</v>
      </c>
      <c r="L23" s="18">
        <v>293</v>
      </c>
      <c r="O23" s="18"/>
      <c r="R23" s="18">
        <v>672</v>
      </c>
      <c r="S23" s="18">
        <v>1140</v>
      </c>
      <c r="T23" s="18">
        <v>56</v>
      </c>
      <c r="U23" s="18">
        <v>1628</v>
      </c>
      <c r="V23" s="18">
        <v>115</v>
      </c>
      <c r="W23" s="18">
        <v>2974</v>
      </c>
      <c r="X23" s="18">
        <v>494</v>
      </c>
      <c r="Y23" s="18">
        <v>991</v>
      </c>
      <c r="Z23" s="18">
        <v>41</v>
      </c>
      <c r="AA23" s="18">
        <v>1352</v>
      </c>
      <c r="AB23" s="18">
        <v>96</v>
      </c>
      <c r="AC23" s="18">
        <v>2097</v>
      </c>
      <c r="AD23" s="18">
        <v>375</v>
      </c>
      <c r="AE23" s="18">
        <v>873</v>
      </c>
      <c r="AF23" s="18">
        <v>157</v>
      </c>
      <c r="AG23" s="18">
        <v>556</v>
      </c>
      <c r="AH23" s="18">
        <v>136</v>
      </c>
      <c r="AI23" s="18">
        <v>1944</v>
      </c>
      <c r="AJ23" s="18">
        <v>289</v>
      </c>
      <c r="AK23" s="18">
        <v>444</v>
      </c>
      <c r="AL23" s="18">
        <v>1646</v>
      </c>
      <c r="AM23" s="18">
        <v>237</v>
      </c>
      <c r="AN23" s="18">
        <v>373</v>
      </c>
      <c r="AO23" s="18">
        <v>2325</v>
      </c>
      <c r="AP23" s="18">
        <v>1286</v>
      </c>
      <c r="AQ23" s="18">
        <v>0.553118</v>
      </c>
      <c r="AR23" s="18">
        <v>0.18609800000000001</v>
      </c>
      <c r="AS23" s="18">
        <v>0.31570199999999998</v>
      </c>
      <c r="AT23" s="18">
        <v>1.5507999999999999E-2</v>
      </c>
      <c r="AU23" s="18">
        <v>0.450845</v>
      </c>
      <c r="AV23" s="18">
        <v>3.1847E-2</v>
      </c>
      <c r="AW23" s="18">
        <v>0.166106</v>
      </c>
      <c r="AX23" s="18">
        <v>0.33322099999999999</v>
      </c>
      <c r="AY23" s="18">
        <v>1.3786E-2</v>
      </c>
      <c r="AZ23" s="18">
        <v>0.45460699999999998</v>
      </c>
      <c r="BA23" s="18">
        <v>3.2280000000000003E-2</v>
      </c>
      <c r="BB23" s="18">
        <v>0.17882700000000001</v>
      </c>
      <c r="BC23" s="18">
        <v>0.41630899999999998</v>
      </c>
      <c r="BD23" s="18">
        <v>7.4869000000000005E-2</v>
      </c>
      <c r="BE23" s="18">
        <v>0.26514100000000002</v>
      </c>
      <c r="BF23" s="18">
        <v>6.4854999999999996E-2</v>
      </c>
      <c r="BG23" s="18">
        <v>0.14866299999999999</v>
      </c>
      <c r="BH23" s="18">
        <v>0.22839499999999999</v>
      </c>
      <c r="BI23" s="18">
        <v>0.143985</v>
      </c>
      <c r="BJ23" s="18">
        <v>0.22661000000000001</v>
      </c>
      <c r="BK23" s="18" t="s">
        <v>157</v>
      </c>
    </row>
    <row r="24" spans="1:63" x14ac:dyDescent="0.35">
      <c r="A24" s="18">
        <v>7</v>
      </c>
      <c r="B24" s="18">
        <v>0.157969</v>
      </c>
      <c r="C24" s="18">
        <v>28</v>
      </c>
      <c r="D24" s="18" t="s">
        <v>100</v>
      </c>
      <c r="E24" s="18" t="s">
        <v>76</v>
      </c>
      <c r="F24" s="18" t="s">
        <v>100</v>
      </c>
      <c r="G24" s="18">
        <v>1082</v>
      </c>
      <c r="H24" s="18">
        <v>530</v>
      </c>
      <c r="I24" s="18">
        <v>135</v>
      </c>
      <c r="J24" s="18">
        <v>177</v>
      </c>
      <c r="K24" s="18">
        <v>125</v>
      </c>
      <c r="L24" s="18">
        <v>93</v>
      </c>
      <c r="O24" s="18"/>
      <c r="R24" s="18">
        <v>190</v>
      </c>
      <c r="S24" s="18">
        <v>303</v>
      </c>
      <c r="T24" s="18">
        <v>24</v>
      </c>
      <c r="U24" s="18">
        <v>535</v>
      </c>
      <c r="V24" s="18">
        <v>30</v>
      </c>
      <c r="W24" s="18">
        <v>865</v>
      </c>
      <c r="X24" s="18">
        <v>140</v>
      </c>
      <c r="Y24" s="18">
        <v>266</v>
      </c>
      <c r="Z24" s="18">
        <v>14</v>
      </c>
      <c r="AA24" s="18">
        <v>423</v>
      </c>
      <c r="AB24" s="18">
        <v>22</v>
      </c>
      <c r="AC24" s="18">
        <v>530</v>
      </c>
      <c r="AD24" s="18">
        <v>125</v>
      </c>
      <c r="AE24" s="18">
        <v>177</v>
      </c>
      <c r="AF24" s="18">
        <v>42</v>
      </c>
      <c r="AG24" s="18">
        <v>135</v>
      </c>
      <c r="AH24" s="18">
        <v>51</v>
      </c>
      <c r="AI24" s="18">
        <v>607</v>
      </c>
      <c r="AJ24" s="18">
        <v>105</v>
      </c>
      <c r="AK24" s="18">
        <v>151</v>
      </c>
      <c r="AL24" s="18">
        <v>511</v>
      </c>
      <c r="AM24" s="18">
        <v>95</v>
      </c>
      <c r="AN24" s="18">
        <v>130</v>
      </c>
      <c r="AO24" s="18">
        <v>2325</v>
      </c>
      <c r="AP24" s="18">
        <v>-1243</v>
      </c>
      <c r="AQ24" s="18">
        <v>-0.53462399999999999</v>
      </c>
      <c r="AR24" s="18">
        <v>0.17560100000000001</v>
      </c>
      <c r="AS24" s="18">
        <v>0.28003699999999998</v>
      </c>
      <c r="AT24" s="18">
        <v>2.2180999999999999E-2</v>
      </c>
      <c r="AU24" s="18">
        <v>0.49445499999999998</v>
      </c>
      <c r="AV24" s="18">
        <v>2.7726000000000001E-2</v>
      </c>
      <c r="AW24" s="18">
        <v>0.16184999999999999</v>
      </c>
      <c r="AX24" s="18">
        <v>0.30751400000000001</v>
      </c>
      <c r="AY24" s="18">
        <v>1.6185000000000001E-2</v>
      </c>
      <c r="AZ24" s="18">
        <v>0.48901699999999998</v>
      </c>
      <c r="BA24" s="18">
        <v>2.5433999999999998E-2</v>
      </c>
      <c r="BB24" s="18">
        <v>0.235849</v>
      </c>
      <c r="BC24" s="18">
        <v>0.33396199999999998</v>
      </c>
      <c r="BD24" s="18">
        <v>7.9244999999999996E-2</v>
      </c>
      <c r="BE24" s="18">
        <v>0.25471700000000003</v>
      </c>
      <c r="BF24" s="18">
        <v>9.6226000000000006E-2</v>
      </c>
      <c r="BG24" s="18">
        <v>0.172982</v>
      </c>
      <c r="BH24" s="18">
        <v>0.24876400000000001</v>
      </c>
      <c r="BI24" s="18">
        <v>0.18590999999999999</v>
      </c>
      <c r="BJ24" s="18">
        <v>0.25440299999999999</v>
      </c>
      <c r="BK24" s="18" t="s">
        <v>158</v>
      </c>
    </row>
    <row r="25" spans="1:63" x14ac:dyDescent="0.35">
      <c r="A25" s="18">
        <v>9</v>
      </c>
      <c r="B25" s="18">
        <v>0.418653</v>
      </c>
      <c r="C25" s="18">
        <v>26</v>
      </c>
      <c r="D25" s="18" t="s">
        <v>113</v>
      </c>
      <c r="E25" s="18" t="s">
        <v>76</v>
      </c>
      <c r="F25" s="18" t="s">
        <v>113</v>
      </c>
      <c r="G25" s="18">
        <v>6140</v>
      </c>
      <c r="H25" s="18">
        <v>3308</v>
      </c>
      <c r="I25" s="18">
        <v>1373</v>
      </c>
      <c r="J25" s="18">
        <v>993</v>
      </c>
      <c r="K25" s="18">
        <v>688</v>
      </c>
      <c r="L25" s="18">
        <v>254</v>
      </c>
      <c r="O25" s="18"/>
      <c r="R25" s="18">
        <v>1818</v>
      </c>
      <c r="S25" s="18">
        <v>1234</v>
      </c>
      <c r="T25" s="18">
        <v>128</v>
      </c>
      <c r="U25" s="18">
        <v>2801</v>
      </c>
      <c r="V25" s="18">
        <v>159</v>
      </c>
      <c r="W25" s="18">
        <v>4860</v>
      </c>
      <c r="X25" s="18">
        <v>1306</v>
      </c>
      <c r="Y25" s="18">
        <v>1079</v>
      </c>
      <c r="Z25" s="18">
        <v>97</v>
      </c>
      <c r="AA25" s="18">
        <v>2262</v>
      </c>
      <c r="AB25" s="18">
        <v>116</v>
      </c>
      <c r="AC25" s="18">
        <v>3308</v>
      </c>
      <c r="AD25" s="18">
        <v>688</v>
      </c>
      <c r="AE25" s="18">
        <v>993</v>
      </c>
      <c r="AF25" s="18">
        <v>112</v>
      </c>
      <c r="AG25" s="18">
        <v>1373</v>
      </c>
      <c r="AH25" s="18">
        <v>142</v>
      </c>
      <c r="AI25" s="18">
        <v>2704</v>
      </c>
      <c r="AJ25" s="18">
        <v>508</v>
      </c>
      <c r="AK25" s="18">
        <v>875</v>
      </c>
      <c r="AL25" s="18">
        <v>2203</v>
      </c>
      <c r="AM25" s="18">
        <v>403</v>
      </c>
      <c r="AN25" s="18">
        <v>713</v>
      </c>
      <c r="AO25" s="18">
        <v>2325</v>
      </c>
      <c r="AP25" s="18">
        <v>3815</v>
      </c>
      <c r="AQ25" s="18">
        <v>1.64086</v>
      </c>
      <c r="AR25" s="18">
        <v>0.29609099999999999</v>
      </c>
      <c r="AS25" s="18">
        <v>0.20097699999999999</v>
      </c>
      <c r="AT25" s="18">
        <v>2.0847000000000001E-2</v>
      </c>
      <c r="AU25" s="18">
        <v>0.45618900000000001</v>
      </c>
      <c r="AV25" s="18">
        <v>2.5895999999999999E-2</v>
      </c>
      <c r="AW25" s="18">
        <v>0.26872400000000002</v>
      </c>
      <c r="AX25" s="18">
        <v>0.22201599999999999</v>
      </c>
      <c r="AY25" s="18">
        <v>1.9959000000000001E-2</v>
      </c>
      <c r="AZ25" s="18">
        <v>0.46543200000000001</v>
      </c>
      <c r="BA25" s="18">
        <v>2.3868E-2</v>
      </c>
      <c r="BB25" s="18">
        <v>0.207981</v>
      </c>
      <c r="BC25" s="18">
        <v>0.30018099999999998</v>
      </c>
      <c r="BD25" s="18">
        <v>3.3856999999999998E-2</v>
      </c>
      <c r="BE25" s="18">
        <v>0.41505399999999998</v>
      </c>
      <c r="BF25" s="18">
        <v>4.2925999999999999E-2</v>
      </c>
      <c r="BG25" s="18">
        <v>0.18787000000000001</v>
      </c>
      <c r="BH25" s="18">
        <v>0.32359500000000002</v>
      </c>
      <c r="BI25" s="18">
        <v>0.18293200000000001</v>
      </c>
      <c r="BJ25" s="18">
        <v>0.32364999999999999</v>
      </c>
      <c r="BK25" s="18" t="s">
        <v>159</v>
      </c>
    </row>
    <row r="26" spans="1:63" x14ac:dyDescent="0.35">
      <c r="A26" s="18">
        <v>20</v>
      </c>
      <c r="B26" s="18">
        <v>0.41050500000000001</v>
      </c>
      <c r="C26" s="18">
        <v>29</v>
      </c>
      <c r="D26" s="18" t="s">
        <v>114</v>
      </c>
      <c r="E26" s="18" t="s">
        <v>76</v>
      </c>
      <c r="F26" s="18" t="s">
        <v>114</v>
      </c>
      <c r="G26" s="18">
        <v>5927</v>
      </c>
      <c r="H26" s="18">
        <v>3705</v>
      </c>
      <c r="I26" s="18">
        <v>783</v>
      </c>
      <c r="J26" s="18">
        <v>1428</v>
      </c>
      <c r="K26" s="18">
        <v>1020</v>
      </c>
      <c r="L26" s="18">
        <v>474</v>
      </c>
      <c r="O26" s="18"/>
      <c r="R26" s="18">
        <v>2023</v>
      </c>
      <c r="S26" s="18">
        <v>1258</v>
      </c>
      <c r="T26" s="18">
        <v>253</v>
      </c>
      <c r="U26" s="18">
        <v>2255</v>
      </c>
      <c r="V26" s="18">
        <v>138</v>
      </c>
      <c r="W26" s="18">
        <v>4773</v>
      </c>
      <c r="X26" s="18">
        <v>1424</v>
      </c>
      <c r="Y26" s="18">
        <v>1125</v>
      </c>
      <c r="Z26" s="18">
        <v>207</v>
      </c>
      <c r="AA26" s="18">
        <v>1903</v>
      </c>
      <c r="AB26" s="18">
        <v>114</v>
      </c>
      <c r="AC26" s="18">
        <v>3705</v>
      </c>
      <c r="AD26" s="18">
        <v>1020</v>
      </c>
      <c r="AE26" s="18">
        <v>1428</v>
      </c>
      <c r="AF26" s="18">
        <v>111</v>
      </c>
      <c r="AG26" s="18">
        <v>783</v>
      </c>
      <c r="AH26" s="18">
        <v>363</v>
      </c>
      <c r="AI26" s="18">
        <v>2677</v>
      </c>
      <c r="AJ26" s="18">
        <v>621</v>
      </c>
      <c r="AK26" s="18">
        <v>635</v>
      </c>
      <c r="AL26" s="18">
        <v>2117</v>
      </c>
      <c r="AM26" s="18">
        <v>473</v>
      </c>
      <c r="AN26" s="18">
        <v>530</v>
      </c>
      <c r="AO26" s="18">
        <v>2325</v>
      </c>
      <c r="AP26" s="18">
        <v>3602</v>
      </c>
      <c r="AQ26" s="18">
        <v>1.549247</v>
      </c>
      <c r="AR26" s="18">
        <v>0.34131899999999998</v>
      </c>
      <c r="AS26" s="18">
        <v>0.21224899999999999</v>
      </c>
      <c r="AT26" s="18">
        <v>4.2686000000000002E-2</v>
      </c>
      <c r="AU26" s="18">
        <v>0.38046200000000002</v>
      </c>
      <c r="AV26" s="18">
        <v>2.3283000000000002E-2</v>
      </c>
      <c r="AW26" s="18">
        <v>0.29834500000000003</v>
      </c>
      <c r="AX26" s="18">
        <v>0.23570099999999999</v>
      </c>
      <c r="AY26" s="18">
        <v>4.3368999999999998E-2</v>
      </c>
      <c r="AZ26" s="18">
        <v>0.39870100000000003</v>
      </c>
      <c r="BA26" s="18">
        <v>2.3883999999999999E-2</v>
      </c>
      <c r="BB26" s="18">
        <v>0.27530399999999999</v>
      </c>
      <c r="BC26" s="18">
        <v>0.38542500000000002</v>
      </c>
      <c r="BD26" s="18">
        <v>2.9960000000000001E-2</v>
      </c>
      <c r="BE26" s="18">
        <v>0.211336</v>
      </c>
      <c r="BF26" s="18">
        <v>9.7975999999999994E-2</v>
      </c>
      <c r="BG26" s="18">
        <v>0.23197599999999999</v>
      </c>
      <c r="BH26" s="18">
        <v>0.237206</v>
      </c>
      <c r="BI26" s="18">
        <v>0.22342899999999999</v>
      </c>
      <c r="BJ26" s="18">
        <v>0.25035400000000002</v>
      </c>
      <c r="BK26" s="18" t="s">
        <v>160</v>
      </c>
    </row>
    <row r="27" spans="1:63" x14ac:dyDescent="0.35">
      <c r="A27" s="18">
        <v>513</v>
      </c>
      <c r="B27" s="18">
        <v>0.21950900000000001</v>
      </c>
      <c r="C27" s="18">
        <v>30</v>
      </c>
      <c r="D27" s="18" t="s">
        <v>99</v>
      </c>
      <c r="E27" s="18" t="s">
        <v>77</v>
      </c>
      <c r="F27" s="18" t="s">
        <v>99</v>
      </c>
      <c r="G27" s="18">
        <v>2799</v>
      </c>
      <c r="H27" s="18">
        <v>1303</v>
      </c>
      <c r="I27" s="18">
        <v>675</v>
      </c>
      <c r="J27" s="18">
        <v>390</v>
      </c>
      <c r="K27" s="18">
        <v>128</v>
      </c>
      <c r="L27" s="18">
        <v>110</v>
      </c>
      <c r="O27" s="18"/>
      <c r="R27" s="18">
        <v>244</v>
      </c>
      <c r="S27" s="18">
        <v>640</v>
      </c>
      <c r="T27" s="18">
        <v>84</v>
      </c>
      <c r="U27" s="18">
        <v>1772</v>
      </c>
      <c r="V27" s="18">
        <v>59</v>
      </c>
      <c r="W27" s="18">
        <v>2087</v>
      </c>
      <c r="X27" s="18">
        <v>185</v>
      </c>
      <c r="Y27" s="18">
        <v>551</v>
      </c>
      <c r="Z27" s="18">
        <v>68</v>
      </c>
      <c r="AA27" s="18">
        <v>1247</v>
      </c>
      <c r="AB27" s="18">
        <v>36</v>
      </c>
      <c r="AC27" s="18">
        <v>1303</v>
      </c>
      <c r="AD27" s="18">
        <v>128</v>
      </c>
      <c r="AE27" s="18">
        <v>390</v>
      </c>
      <c r="AF27" s="18">
        <v>48</v>
      </c>
      <c r="AG27" s="18">
        <v>675</v>
      </c>
      <c r="AH27" s="18">
        <v>62</v>
      </c>
      <c r="AI27" s="18">
        <v>1120</v>
      </c>
      <c r="AJ27" s="18">
        <v>105</v>
      </c>
      <c r="AK27" s="18">
        <v>294</v>
      </c>
      <c r="AL27" s="18">
        <v>942</v>
      </c>
      <c r="AM27" s="18">
        <v>77</v>
      </c>
      <c r="AN27" s="18">
        <v>239</v>
      </c>
      <c r="AO27" s="18">
        <v>2325</v>
      </c>
      <c r="AP27" s="18">
        <v>474</v>
      </c>
      <c r="AQ27" s="18">
        <v>0.203871</v>
      </c>
      <c r="AR27" s="18">
        <v>8.7174000000000001E-2</v>
      </c>
      <c r="AS27" s="18">
        <v>0.228653</v>
      </c>
      <c r="AT27" s="18">
        <v>3.0010999999999999E-2</v>
      </c>
      <c r="AU27" s="18">
        <v>0.63308299999999995</v>
      </c>
      <c r="AV27" s="18">
        <v>2.1079000000000001E-2</v>
      </c>
      <c r="AW27" s="18">
        <v>8.8644000000000001E-2</v>
      </c>
      <c r="AX27" s="18">
        <v>0.264015</v>
      </c>
      <c r="AY27" s="18">
        <v>3.2583000000000001E-2</v>
      </c>
      <c r="AZ27" s="18">
        <v>0.59750800000000004</v>
      </c>
      <c r="BA27" s="18">
        <v>1.7250000000000001E-2</v>
      </c>
      <c r="BB27" s="18">
        <v>9.8235000000000003E-2</v>
      </c>
      <c r="BC27" s="18">
        <v>0.29930899999999999</v>
      </c>
      <c r="BD27" s="18">
        <v>3.6838000000000003E-2</v>
      </c>
      <c r="BE27" s="18">
        <v>0.51803500000000002</v>
      </c>
      <c r="BF27" s="18">
        <v>4.7583E-2</v>
      </c>
      <c r="BG27" s="18">
        <v>9.375E-2</v>
      </c>
      <c r="BH27" s="18">
        <v>0.26250000000000001</v>
      </c>
      <c r="BI27" s="18">
        <v>8.1740999999999994E-2</v>
      </c>
      <c r="BJ27" s="18">
        <v>0.25371500000000002</v>
      </c>
      <c r="BK27" s="18" t="s">
        <v>161</v>
      </c>
    </row>
    <row r="28" spans="1:63" x14ac:dyDescent="0.35">
      <c r="A28" s="18">
        <v>518</v>
      </c>
      <c r="B28" s="18">
        <v>0.26047399999999998</v>
      </c>
      <c r="C28" s="18">
        <v>31</v>
      </c>
      <c r="D28" s="18" t="s">
        <v>105</v>
      </c>
      <c r="E28" s="18" t="s">
        <v>78</v>
      </c>
      <c r="F28" s="18" t="s">
        <v>105</v>
      </c>
      <c r="G28" s="18">
        <v>4642</v>
      </c>
      <c r="H28" s="18">
        <v>1918</v>
      </c>
      <c r="I28" s="18">
        <v>838</v>
      </c>
      <c r="J28" s="18">
        <v>699</v>
      </c>
      <c r="K28" s="18">
        <v>268</v>
      </c>
      <c r="L28" s="18">
        <v>113</v>
      </c>
      <c r="O28" s="18"/>
      <c r="R28" s="18">
        <v>422</v>
      </c>
      <c r="S28" s="18">
        <v>1025</v>
      </c>
      <c r="T28" s="18">
        <v>80</v>
      </c>
      <c r="U28" s="18">
        <v>3048</v>
      </c>
      <c r="V28" s="18">
        <v>67</v>
      </c>
      <c r="W28" s="18">
        <v>3929</v>
      </c>
      <c r="X28" s="18">
        <v>322</v>
      </c>
      <c r="Y28" s="18">
        <v>901</v>
      </c>
      <c r="Z28" s="18">
        <v>67</v>
      </c>
      <c r="AA28" s="18">
        <v>2587</v>
      </c>
      <c r="AB28" s="18">
        <v>52</v>
      </c>
      <c r="AC28" s="18">
        <v>1918</v>
      </c>
      <c r="AD28" s="18">
        <v>268</v>
      </c>
      <c r="AE28" s="18">
        <v>699</v>
      </c>
      <c r="AF28" s="18">
        <v>51</v>
      </c>
      <c r="AG28" s="18">
        <v>838</v>
      </c>
      <c r="AH28" s="18">
        <v>62</v>
      </c>
      <c r="AI28" s="18">
        <v>1495</v>
      </c>
      <c r="AJ28" s="18">
        <v>184</v>
      </c>
      <c r="AK28" s="18">
        <v>367</v>
      </c>
      <c r="AL28" s="18">
        <v>1195</v>
      </c>
      <c r="AM28" s="18">
        <v>144</v>
      </c>
      <c r="AN28" s="18">
        <v>286</v>
      </c>
      <c r="AO28" s="18">
        <v>2325</v>
      </c>
      <c r="AP28" s="18">
        <v>2317</v>
      </c>
      <c r="AQ28" s="18">
        <v>0.99655899999999997</v>
      </c>
      <c r="AR28" s="18">
        <v>9.0909000000000004E-2</v>
      </c>
      <c r="AS28" s="18">
        <v>0.22081000000000001</v>
      </c>
      <c r="AT28" s="18">
        <v>1.7233999999999999E-2</v>
      </c>
      <c r="AU28" s="18">
        <v>0.65661400000000003</v>
      </c>
      <c r="AV28" s="18">
        <v>1.4433E-2</v>
      </c>
      <c r="AW28" s="18">
        <v>8.1955E-2</v>
      </c>
      <c r="AX28" s="18">
        <v>0.22932</v>
      </c>
      <c r="AY28" s="18">
        <v>1.7052999999999999E-2</v>
      </c>
      <c r="AZ28" s="18">
        <v>0.65843700000000005</v>
      </c>
      <c r="BA28" s="18">
        <v>1.3235E-2</v>
      </c>
      <c r="BB28" s="18">
        <v>0.13972899999999999</v>
      </c>
      <c r="BC28" s="18">
        <v>0.36444199999999999</v>
      </c>
      <c r="BD28" s="18">
        <v>2.6589999999999999E-2</v>
      </c>
      <c r="BE28" s="18">
        <v>0.436913</v>
      </c>
      <c r="BF28" s="18">
        <v>3.2325E-2</v>
      </c>
      <c r="BG28" s="18">
        <v>0.12307700000000001</v>
      </c>
      <c r="BH28" s="18">
        <v>0.24548500000000001</v>
      </c>
      <c r="BI28" s="18">
        <v>0.120502</v>
      </c>
      <c r="BJ28" s="18">
        <v>0.23933099999999999</v>
      </c>
      <c r="BK28" s="18" t="s">
        <v>162</v>
      </c>
    </row>
    <row r="29" spans="1:63" x14ac:dyDescent="0.35">
      <c r="A29" s="18">
        <v>520</v>
      </c>
      <c r="B29" s="18">
        <v>0.19502</v>
      </c>
      <c r="C29" s="18">
        <v>32</v>
      </c>
      <c r="D29" s="18" t="s">
        <v>98</v>
      </c>
      <c r="E29" s="18" t="s">
        <v>78</v>
      </c>
      <c r="F29" s="18" t="s">
        <v>98</v>
      </c>
      <c r="G29" s="18">
        <v>1859</v>
      </c>
      <c r="H29" s="18">
        <v>1089</v>
      </c>
      <c r="I29" s="18">
        <v>426</v>
      </c>
      <c r="J29" s="18">
        <v>340</v>
      </c>
      <c r="K29" s="18">
        <v>271</v>
      </c>
      <c r="L29" s="18">
        <v>52</v>
      </c>
      <c r="O29" s="18"/>
      <c r="R29" s="18">
        <v>498</v>
      </c>
      <c r="S29" s="18">
        <v>396</v>
      </c>
      <c r="T29" s="18">
        <v>40</v>
      </c>
      <c r="U29" s="18">
        <v>843</v>
      </c>
      <c r="V29" s="18">
        <v>82</v>
      </c>
      <c r="W29" s="18">
        <v>1497</v>
      </c>
      <c r="X29" s="18">
        <v>371</v>
      </c>
      <c r="Y29" s="18">
        <v>344</v>
      </c>
      <c r="Z29" s="18">
        <v>34</v>
      </c>
      <c r="AA29" s="18">
        <v>686</v>
      </c>
      <c r="AB29" s="18">
        <v>62</v>
      </c>
      <c r="AC29" s="18">
        <v>1089</v>
      </c>
      <c r="AD29" s="18">
        <v>271</v>
      </c>
      <c r="AE29" s="18">
        <v>340</v>
      </c>
      <c r="AF29" s="18">
        <v>21</v>
      </c>
      <c r="AG29" s="18">
        <v>426</v>
      </c>
      <c r="AH29" s="18">
        <v>31</v>
      </c>
      <c r="AI29" s="18">
        <v>965</v>
      </c>
      <c r="AJ29" s="18">
        <v>175</v>
      </c>
      <c r="AK29" s="18">
        <v>281</v>
      </c>
      <c r="AL29" s="18">
        <v>775</v>
      </c>
      <c r="AM29" s="18">
        <v>123</v>
      </c>
      <c r="AN29" s="18">
        <v>231</v>
      </c>
      <c r="AO29" s="18">
        <v>2325</v>
      </c>
      <c r="AP29" s="18">
        <v>-466</v>
      </c>
      <c r="AQ29" s="18">
        <v>-0.20043</v>
      </c>
      <c r="AR29" s="18">
        <v>0.26788600000000001</v>
      </c>
      <c r="AS29" s="18">
        <v>0.21301800000000001</v>
      </c>
      <c r="AT29" s="18">
        <v>2.1517000000000001E-2</v>
      </c>
      <c r="AU29" s="18">
        <v>0.45346999999999998</v>
      </c>
      <c r="AV29" s="18">
        <v>4.4110000000000003E-2</v>
      </c>
      <c r="AW29" s="18">
        <v>0.24782899999999999</v>
      </c>
      <c r="AX29" s="18">
        <v>0.229793</v>
      </c>
      <c r="AY29" s="18">
        <v>2.2712E-2</v>
      </c>
      <c r="AZ29" s="18">
        <v>0.45824999999999999</v>
      </c>
      <c r="BA29" s="18">
        <v>4.1416000000000001E-2</v>
      </c>
      <c r="BB29" s="18">
        <v>0.24885199999999999</v>
      </c>
      <c r="BC29" s="18">
        <v>0.31221300000000002</v>
      </c>
      <c r="BD29" s="18">
        <v>1.9283999999999999E-2</v>
      </c>
      <c r="BE29" s="18">
        <v>0.391185</v>
      </c>
      <c r="BF29" s="18">
        <v>2.8466000000000002E-2</v>
      </c>
      <c r="BG29" s="18">
        <v>0.18134700000000001</v>
      </c>
      <c r="BH29" s="18">
        <v>0.29119200000000001</v>
      </c>
      <c r="BI29" s="18">
        <v>0.15870999999999999</v>
      </c>
      <c r="BJ29" s="18">
        <v>0.29806500000000002</v>
      </c>
      <c r="BK29" s="18" t="s">
        <v>163</v>
      </c>
    </row>
    <row r="30" spans="1:63" x14ac:dyDescent="0.35">
      <c r="A30" s="18">
        <v>526</v>
      </c>
      <c r="B30" s="18">
        <v>9.8411999999999999E-2</v>
      </c>
      <c r="C30" s="18">
        <v>33</v>
      </c>
      <c r="D30" s="18" t="s">
        <v>101</v>
      </c>
      <c r="E30" s="18" t="s">
        <v>78</v>
      </c>
      <c r="F30" s="18" t="s">
        <v>101</v>
      </c>
      <c r="G30" s="18">
        <v>848</v>
      </c>
      <c r="H30" s="18">
        <v>527</v>
      </c>
      <c r="I30" s="18">
        <v>234</v>
      </c>
      <c r="J30" s="18">
        <v>201</v>
      </c>
      <c r="K30" s="18">
        <v>66</v>
      </c>
      <c r="L30" s="18">
        <v>26</v>
      </c>
      <c r="O30" s="18"/>
      <c r="R30" s="18">
        <v>130</v>
      </c>
      <c r="S30" s="18">
        <v>236</v>
      </c>
      <c r="T30" s="18">
        <v>15</v>
      </c>
      <c r="U30" s="18">
        <v>445</v>
      </c>
      <c r="V30" s="18">
        <v>22</v>
      </c>
      <c r="W30" s="18">
        <v>693</v>
      </c>
      <c r="X30" s="18">
        <v>96</v>
      </c>
      <c r="Y30" s="18">
        <v>206</v>
      </c>
      <c r="Z30" s="18">
        <v>12</v>
      </c>
      <c r="AA30" s="18">
        <v>360</v>
      </c>
      <c r="AB30" s="18">
        <v>19</v>
      </c>
      <c r="AC30" s="18">
        <v>527</v>
      </c>
      <c r="AD30" s="18">
        <v>66</v>
      </c>
      <c r="AE30" s="18">
        <v>201</v>
      </c>
      <c r="AF30" s="18">
        <v>15</v>
      </c>
      <c r="AG30" s="18">
        <v>234</v>
      </c>
      <c r="AH30" s="18">
        <v>11</v>
      </c>
      <c r="AI30" s="18">
        <v>429</v>
      </c>
      <c r="AJ30" s="18">
        <v>57</v>
      </c>
      <c r="AK30" s="18">
        <v>121</v>
      </c>
      <c r="AL30" s="18">
        <v>370</v>
      </c>
      <c r="AM30" s="18">
        <v>50</v>
      </c>
      <c r="AN30" s="18">
        <v>102</v>
      </c>
      <c r="AO30" s="18">
        <v>2325</v>
      </c>
      <c r="AP30" s="18">
        <v>-1477</v>
      </c>
      <c r="AQ30" s="18">
        <v>-0.63526899999999997</v>
      </c>
      <c r="AR30" s="18">
        <v>0.15330199999999999</v>
      </c>
      <c r="AS30" s="18">
        <v>0.27830199999999999</v>
      </c>
      <c r="AT30" s="18">
        <v>1.7689E-2</v>
      </c>
      <c r="AU30" s="18">
        <v>0.52476400000000001</v>
      </c>
      <c r="AV30" s="18">
        <v>2.5943000000000001E-2</v>
      </c>
      <c r="AW30" s="18">
        <v>0.13852800000000001</v>
      </c>
      <c r="AX30" s="18">
        <v>0.29725800000000002</v>
      </c>
      <c r="AY30" s="18">
        <v>1.7316000000000002E-2</v>
      </c>
      <c r="AZ30" s="18">
        <v>0.51948099999999997</v>
      </c>
      <c r="BA30" s="18">
        <v>2.7417E-2</v>
      </c>
      <c r="BB30" s="18">
        <v>0.12523699999999999</v>
      </c>
      <c r="BC30" s="18">
        <v>0.38140400000000002</v>
      </c>
      <c r="BD30" s="18">
        <v>2.8462999999999999E-2</v>
      </c>
      <c r="BE30" s="18">
        <v>0.444023</v>
      </c>
      <c r="BF30" s="18">
        <v>2.0872999999999999E-2</v>
      </c>
      <c r="BG30" s="18">
        <v>0.13286700000000001</v>
      </c>
      <c r="BH30" s="18">
        <v>0.282051</v>
      </c>
      <c r="BI30" s="18">
        <v>0.13513500000000001</v>
      </c>
      <c r="BJ30" s="18">
        <v>0.27567599999999998</v>
      </c>
      <c r="BK30" s="18" t="s">
        <v>164</v>
      </c>
    </row>
    <row r="31" spans="1:63" x14ac:dyDescent="0.35">
      <c r="A31" s="18">
        <v>529</v>
      </c>
      <c r="B31" s="18">
        <v>0.212143</v>
      </c>
      <c r="C31" s="18">
        <v>35</v>
      </c>
      <c r="D31" s="18" t="s">
        <v>104</v>
      </c>
      <c r="E31" s="18" t="s">
        <v>79</v>
      </c>
      <c r="F31" s="18" t="s">
        <v>104</v>
      </c>
      <c r="G31" s="18">
        <v>1353</v>
      </c>
      <c r="H31" s="18">
        <v>949</v>
      </c>
      <c r="I31" s="18">
        <v>237</v>
      </c>
      <c r="J31" s="18">
        <v>431</v>
      </c>
      <c r="K31" s="18">
        <v>256</v>
      </c>
      <c r="L31" s="18">
        <v>25</v>
      </c>
      <c r="O31" s="18"/>
      <c r="R31" s="18">
        <v>238</v>
      </c>
      <c r="S31" s="18">
        <v>590</v>
      </c>
      <c r="T31" s="18">
        <v>27</v>
      </c>
      <c r="U31" s="18">
        <v>448</v>
      </c>
      <c r="V31" s="18">
        <v>50</v>
      </c>
      <c r="W31" s="18">
        <v>1082</v>
      </c>
      <c r="X31" s="18">
        <v>185</v>
      </c>
      <c r="Y31" s="18">
        <v>505</v>
      </c>
      <c r="Z31" s="18">
        <v>27</v>
      </c>
      <c r="AA31" s="18">
        <v>334</v>
      </c>
      <c r="AB31" s="18">
        <v>31</v>
      </c>
      <c r="AC31" s="18">
        <v>949</v>
      </c>
      <c r="AD31" s="18">
        <v>256</v>
      </c>
      <c r="AE31" s="18">
        <v>431</v>
      </c>
      <c r="AF31" s="18">
        <v>1</v>
      </c>
      <c r="AG31" s="18">
        <v>237</v>
      </c>
      <c r="AH31" s="18">
        <v>24</v>
      </c>
      <c r="AI31" s="18">
        <v>846</v>
      </c>
      <c r="AJ31" s="18">
        <v>119</v>
      </c>
      <c r="AK31" s="18">
        <v>143</v>
      </c>
      <c r="AL31" s="18">
        <v>740</v>
      </c>
      <c r="AM31" s="18">
        <v>95</v>
      </c>
      <c r="AN31" s="18">
        <v>126</v>
      </c>
      <c r="AO31" s="18">
        <v>2325</v>
      </c>
      <c r="AP31" s="18">
        <v>-972</v>
      </c>
      <c r="AQ31" s="18">
        <v>-0.41806500000000002</v>
      </c>
      <c r="AR31" s="18">
        <v>0.17590500000000001</v>
      </c>
      <c r="AS31" s="18">
        <v>0.43606800000000001</v>
      </c>
      <c r="AT31" s="18">
        <v>1.9956000000000002E-2</v>
      </c>
      <c r="AU31" s="18">
        <v>0.33111600000000002</v>
      </c>
      <c r="AV31" s="18">
        <v>3.6955000000000002E-2</v>
      </c>
      <c r="AW31" s="18">
        <v>0.17097999999999999</v>
      </c>
      <c r="AX31" s="18">
        <v>0.46672799999999998</v>
      </c>
      <c r="AY31" s="18">
        <v>2.4954E-2</v>
      </c>
      <c r="AZ31" s="18">
        <v>0.30868800000000002</v>
      </c>
      <c r="BA31" s="18">
        <v>2.8650999999999999E-2</v>
      </c>
      <c r="BB31" s="18">
        <v>0.269758</v>
      </c>
      <c r="BC31" s="18">
        <v>0.45416200000000001</v>
      </c>
      <c r="BD31" s="18">
        <v>1.054E-3</v>
      </c>
      <c r="BE31" s="18">
        <v>0.24973699999999999</v>
      </c>
      <c r="BF31" s="18">
        <v>2.529E-2</v>
      </c>
      <c r="BG31" s="18">
        <v>0.14066200000000001</v>
      </c>
      <c r="BH31" s="18">
        <v>0.16903099999999999</v>
      </c>
      <c r="BI31" s="18">
        <v>0.12837799999999999</v>
      </c>
      <c r="BJ31" s="18">
        <v>0.17027</v>
      </c>
      <c r="BK31" s="18" t="s">
        <v>165</v>
      </c>
    </row>
    <row r="32" spans="1:63" x14ac:dyDescent="0.35">
      <c r="A32" s="18">
        <v>517</v>
      </c>
      <c r="B32" s="18">
        <v>0.22701499999999999</v>
      </c>
      <c r="C32" s="18">
        <v>36</v>
      </c>
      <c r="D32" s="18" t="s">
        <v>111</v>
      </c>
      <c r="E32" s="18" t="s">
        <v>78</v>
      </c>
      <c r="F32" s="18" t="s">
        <v>111</v>
      </c>
      <c r="G32" s="18">
        <v>2969</v>
      </c>
      <c r="H32" s="18">
        <v>1628</v>
      </c>
      <c r="I32" s="18">
        <v>494</v>
      </c>
      <c r="J32" s="18">
        <v>557</v>
      </c>
      <c r="K32" s="18">
        <v>509</v>
      </c>
      <c r="L32" s="18">
        <v>68</v>
      </c>
      <c r="O32" s="18"/>
      <c r="R32" s="18">
        <v>685</v>
      </c>
      <c r="S32" s="18">
        <v>733</v>
      </c>
      <c r="T32" s="18">
        <v>82</v>
      </c>
      <c r="U32" s="18">
        <v>1392</v>
      </c>
      <c r="V32" s="18">
        <v>77</v>
      </c>
      <c r="W32" s="18">
        <v>2365</v>
      </c>
      <c r="X32" s="18">
        <v>501</v>
      </c>
      <c r="Y32" s="18">
        <v>639</v>
      </c>
      <c r="Z32" s="18">
        <v>67</v>
      </c>
      <c r="AA32" s="18">
        <v>1103</v>
      </c>
      <c r="AB32" s="18">
        <v>55</v>
      </c>
      <c r="AC32" s="18">
        <v>1628</v>
      </c>
      <c r="AD32" s="18">
        <v>509</v>
      </c>
      <c r="AE32" s="18">
        <v>557</v>
      </c>
      <c r="AF32" s="18">
        <v>20</v>
      </c>
      <c r="AG32" s="18">
        <v>494</v>
      </c>
      <c r="AH32" s="18">
        <v>48</v>
      </c>
      <c r="AI32" s="18">
        <v>1376</v>
      </c>
      <c r="AJ32" s="18">
        <v>229</v>
      </c>
      <c r="AK32" s="18">
        <v>362</v>
      </c>
      <c r="AL32" s="18">
        <v>1110</v>
      </c>
      <c r="AM32" s="18">
        <v>174</v>
      </c>
      <c r="AN32" s="18">
        <v>293</v>
      </c>
      <c r="AO32" s="18">
        <v>2325</v>
      </c>
      <c r="AP32" s="18">
        <v>644</v>
      </c>
      <c r="AQ32" s="18">
        <v>0.27698899999999999</v>
      </c>
      <c r="AR32" s="18">
        <v>0.23071700000000001</v>
      </c>
      <c r="AS32" s="18">
        <v>0.24688399999999999</v>
      </c>
      <c r="AT32" s="18">
        <v>2.7619000000000001E-2</v>
      </c>
      <c r="AU32" s="18">
        <v>0.46884500000000001</v>
      </c>
      <c r="AV32" s="18">
        <v>2.5935E-2</v>
      </c>
      <c r="AW32" s="18">
        <v>0.211839</v>
      </c>
      <c r="AX32" s="18">
        <v>0.27018999999999999</v>
      </c>
      <c r="AY32" s="18">
        <v>2.8330000000000001E-2</v>
      </c>
      <c r="AZ32" s="18">
        <v>0.46638499999999999</v>
      </c>
      <c r="BA32" s="18">
        <v>2.3255999999999999E-2</v>
      </c>
      <c r="BB32" s="18">
        <v>0.31265399999999999</v>
      </c>
      <c r="BC32" s="18">
        <v>0.342138</v>
      </c>
      <c r="BD32" s="18">
        <v>1.2285000000000001E-2</v>
      </c>
      <c r="BE32" s="18">
        <v>0.30343999999999999</v>
      </c>
      <c r="BF32" s="18">
        <v>2.9484E-2</v>
      </c>
      <c r="BG32" s="18">
        <v>0.16642399999999999</v>
      </c>
      <c r="BH32" s="18">
        <v>0.26308100000000001</v>
      </c>
      <c r="BI32" s="18">
        <v>0.15675700000000001</v>
      </c>
      <c r="BJ32" s="18">
        <v>0.26396399999999998</v>
      </c>
      <c r="BK32" s="18" t="s">
        <v>166</v>
      </c>
    </row>
    <row r="33" spans="1:63" x14ac:dyDescent="0.35">
      <c r="A33" s="18">
        <v>519</v>
      </c>
      <c r="B33" s="18">
        <v>0.30559999999999998</v>
      </c>
      <c r="C33" s="18">
        <v>37</v>
      </c>
      <c r="D33" s="18" t="s">
        <v>119</v>
      </c>
      <c r="E33" s="18" t="s">
        <v>78</v>
      </c>
      <c r="F33" s="18" t="s">
        <v>119</v>
      </c>
      <c r="G33" s="18">
        <v>5743</v>
      </c>
      <c r="H33" s="18">
        <v>2841</v>
      </c>
      <c r="I33" s="18">
        <v>990</v>
      </c>
      <c r="J33" s="18">
        <v>1205</v>
      </c>
      <c r="K33" s="18">
        <v>333</v>
      </c>
      <c r="L33" s="18">
        <v>313</v>
      </c>
      <c r="O33" s="18"/>
      <c r="R33" s="18">
        <v>693</v>
      </c>
      <c r="S33" s="18">
        <v>1510</v>
      </c>
      <c r="T33" s="18">
        <v>128</v>
      </c>
      <c r="U33" s="18">
        <v>3277</v>
      </c>
      <c r="V33" s="18">
        <v>135</v>
      </c>
      <c r="W33" s="18">
        <v>4611</v>
      </c>
      <c r="X33" s="18">
        <v>524</v>
      </c>
      <c r="Y33" s="18">
        <v>1288</v>
      </c>
      <c r="Z33" s="18">
        <v>100</v>
      </c>
      <c r="AA33" s="18">
        <v>2601</v>
      </c>
      <c r="AB33" s="18">
        <v>98</v>
      </c>
      <c r="AC33" s="18">
        <v>2841</v>
      </c>
      <c r="AD33" s="18">
        <v>333</v>
      </c>
      <c r="AE33" s="18">
        <v>1205</v>
      </c>
      <c r="AF33" s="18">
        <v>111</v>
      </c>
      <c r="AG33" s="18">
        <v>990</v>
      </c>
      <c r="AH33" s="18">
        <v>202</v>
      </c>
      <c r="AI33" s="18">
        <v>2092</v>
      </c>
      <c r="AJ33" s="18">
        <v>279</v>
      </c>
      <c r="AK33" s="18">
        <v>576</v>
      </c>
      <c r="AL33" s="18">
        <v>1670</v>
      </c>
      <c r="AM33" s="18">
        <v>219</v>
      </c>
      <c r="AN33" s="18">
        <v>459</v>
      </c>
      <c r="AO33" s="18">
        <v>2325</v>
      </c>
      <c r="AP33" s="18">
        <v>3418</v>
      </c>
      <c r="AQ33" s="18">
        <v>1.470108</v>
      </c>
      <c r="AR33" s="18">
        <v>0.120669</v>
      </c>
      <c r="AS33" s="18">
        <v>0.26292900000000002</v>
      </c>
      <c r="AT33" s="18">
        <v>2.2287999999999999E-2</v>
      </c>
      <c r="AU33" s="18">
        <v>0.570608</v>
      </c>
      <c r="AV33" s="18">
        <v>2.3507E-2</v>
      </c>
      <c r="AW33" s="18">
        <v>0.11364100000000001</v>
      </c>
      <c r="AX33" s="18">
        <v>0.27933200000000002</v>
      </c>
      <c r="AY33" s="18">
        <v>2.1687000000000001E-2</v>
      </c>
      <c r="AZ33" s="18">
        <v>0.56408599999999998</v>
      </c>
      <c r="BA33" s="18">
        <v>2.1253999999999999E-2</v>
      </c>
      <c r="BB33" s="18">
        <v>0.117212</v>
      </c>
      <c r="BC33" s="18">
        <v>0.42414600000000002</v>
      </c>
      <c r="BD33" s="18">
        <v>3.9071000000000002E-2</v>
      </c>
      <c r="BE33" s="18">
        <v>0.34846899999999997</v>
      </c>
      <c r="BF33" s="18">
        <v>7.1101999999999999E-2</v>
      </c>
      <c r="BG33" s="18">
        <v>0.13336500000000001</v>
      </c>
      <c r="BH33" s="18">
        <v>0.275335</v>
      </c>
      <c r="BI33" s="18">
        <v>0.131138</v>
      </c>
      <c r="BJ33" s="18">
        <v>0.27484999999999998</v>
      </c>
      <c r="BK33" s="18" t="s">
        <v>167</v>
      </c>
    </row>
    <row r="34" spans="1:63" x14ac:dyDescent="0.35">
      <c r="A34" s="18">
        <v>524</v>
      </c>
      <c r="B34" s="18">
        <v>0.13883000000000001</v>
      </c>
      <c r="C34" s="18">
        <v>38</v>
      </c>
      <c r="D34" s="18" t="s">
        <v>106</v>
      </c>
      <c r="E34" s="18" t="s">
        <v>78</v>
      </c>
      <c r="F34" s="18" t="s">
        <v>106</v>
      </c>
      <c r="G34" s="18">
        <v>404</v>
      </c>
      <c r="H34" s="18">
        <v>251</v>
      </c>
      <c r="I34" s="18">
        <v>97</v>
      </c>
      <c r="J34" s="18">
        <v>95</v>
      </c>
      <c r="K34" s="18">
        <v>52</v>
      </c>
      <c r="L34" s="18">
        <v>7</v>
      </c>
      <c r="O34" s="18"/>
      <c r="R34" s="18">
        <v>98</v>
      </c>
      <c r="S34" s="18">
        <v>113</v>
      </c>
      <c r="T34" s="18">
        <v>7</v>
      </c>
      <c r="U34" s="18">
        <v>179</v>
      </c>
      <c r="V34" s="18">
        <v>7</v>
      </c>
      <c r="W34" s="18">
        <v>329</v>
      </c>
      <c r="X34" s="18">
        <v>77</v>
      </c>
      <c r="Y34" s="18">
        <v>98</v>
      </c>
      <c r="Z34" s="18">
        <v>5</v>
      </c>
      <c r="AA34" s="18">
        <v>145</v>
      </c>
      <c r="AB34" s="18">
        <v>4</v>
      </c>
      <c r="AC34" s="18">
        <v>251</v>
      </c>
      <c r="AD34" s="18">
        <v>52</v>
      </c>
      <c r="AE34" s="18">
        <v>95</v>
      </c>
      <c r="AF34" s="18">
        <v>4</v>
      </c>
      <c r="AG34" s="18">
        <v>97</v>
      </c>
      <c r="AH34" s="18">
        <v>3</v>
      </c>
      <c r="AI34" s="18">
        <v>198</v>
      </c>
      <c r="AJ34" s="18">
        <v>41</v>
      </c>
      <c r="AK34" s="18">
        <v>46</v>
      </c>
      <c r="AL34" s="18">
        <v>163</v>
      </c>
      <c r="AM34" s="18">
        <v>32</v>
      </c>
      <c r="AN34" s="18">
        <v>41</v>
      </c>
      <c r="AO34" s="18">
        <v>2325</v>
      </c>
      <c r="AP34" s="18">
        <v>-1921</v>
      </c>
      <c r="AQ34" s="18">
        <v>-0.826237</v>
      </c>
      <c r="AR34" s="18">
        <v>0.24257400000000001</v>
      </c>
      <c r="AS34" s="18">
        <v>0.27970299999999998</v>
      </c>
      <c r="AT34" s="18">
        <v>1.7326999999999999E-2</v>
      </c>
      <c r="AU34" s="18">
        <v>0.44306899999999999</v>
      </c>
      <c r="AV34" s="18">
        <v>1.7326999999999999E-2</v>
      </c>
      <c r="AW34" s="18">
        <v>0.234043</v>
      </c>
      <c r="AX34" s="18">
        <v>0.29787200000000003</v>
      </c>
      <c r="AY34" s="18">
        <v>1.5198E-2</v>
      </c>
      <c r="AZ34" s="18">
        <v>0.44072899999999998</v>
      </c>
      <c r="BA34" s="18">
        <v>1.2158E-2</v>
      </c>
      <c r="BB34" s="18">
        <v>0.20717099999999999</v>
      </c>
      <c r="BC34" s="18">
        <v>0.37848599999999999</v>
      </c>
      <c r="BD34" s="18">
        <v>1.5935999999999999E-2</v>
      </c>
      <c r="BE34" s="18">
        <v>0.38645400000000002</v>
      </c>
      <c r="BF34" s="18">
        <v>1.1952000000000001E-2</v>
      </c>
      <c r="BG34" s="18">
        <v>0.20707100000000001</v>
      </c>
      <c r="BH34" s="18">
        <v>0.232323</v>
      </c>
      <c r="BI34" s="18">
        <v>0.19631899999999999</v>
      </c>
      <c r="BJ34" s="18">
        <v>0.25153399999999998</v>
      </c>
      <c r="BK34" s="18" t="s">
        <v>168</v>
      </c>
    </row>
    <row r="35" spans="1:63" x14ac:dyDescent="0.35">
      <c r="A35" s="18">
        <v>528</v>
      </c>
      <c r="B35" s="18">
        <v>0.15301000000000001</v>
      </c>
      <c r="C35" s="18">
        <v>40</v>
      </c>
      <c r="D35" s="18" t="s">
        <v>107</v>
      </c>
      <c r="E35" s="18" t="s">
        <v>79</v>
      </c>
      <c r="F35" s="18" t="s">
        <v>107</v>
      </c>
      <c r="G35" s="18">
        <v>1966</v>
      </c>
      <c r="H35" s="18">
        <v>1272</v>
      </c>
      <c r="I35" s="18">
        <v>259</v>
      </c>
      <c r="J35" s="18">
        <v>635</v>
      </c>
      <c r="K35" s="18">
        <v>219</v>
      </c>
      <c r="L35" s="18">
        <v>159</v>
      </c>
      <c r="O35" s="18"/>
      <c r="R35" s="18">
        <v>529</v>
      </c>
      <c r="S35" s="18">
        <v>613</v>
      </c>
      <c r="T35" s="18">
        <v>41</v>
      </c>
      <c r="U35" s="18">
        <v>736</v>
      </c>
      <c r="V35" s="18">
        <v>47</v>
      </c>
      <c r="W35" s="18">
        <v>1555</v>
      </c>
      <c r="X35" s="18">
        <v>390</v>
      </c>
      <c r="Y35" s="18">
        <v>527</v>
      </c>
      <c r="Z35" s="18">
        <v>31</v>
      </c>
      <c r="AA35" s="18">
        <v>573</v>
      </c>
      <c r="AB35" s="18">
        <v>34</v>
      </c>
      <c r="AC35" s="18">
        <v>1272</v>
      </c>
      <c r="AD35" s="18">
        <v>219</v>
      </c>
      <c r="AE35" s="18">
        <v>635</v>
      </c>
      <c r="AF35" s="18">
        <v>97</v>
      </c>
      <c r="AG35" s="18">
        <v>259</v>
      </c>
      <c r="AH35" s="18">
        <v>62</v>
      </c>
      <c r="AI35" s="18">
        <v>999</v>
      </c>
      <c r="AJ35" s="18">
        <v>222</v>
      </c>
      <c r="AK35" s="18">
        <v>163</v>
      </c>
      <c r="AL35" s="18">
        <v>860</v>
      </c>
      <c r="AM35" s="18">
        <v>175</v>
      </c>
      <c r="AN35" s="18">
        <v>139</v>
      </c>
      <c r="AO35" s="18">
        <v>2325</v>
      </c>
      <c r="AP35" s="18">
        <v>-359</v>
      </c>
      <c r="AQ35" s="18">
        <v>-0.15440899999999999</v>
      </c>
      <c r="AR35" s="18">
        <v>0.26907399999999998</v>
      </c>
      <c r="AS35" s="18">
        <v>0.31180099999999999</v>
      </c>
      <c r="AT35" s="18">
        <v>2.0854999999999999E-2</v>
      </c>
      <c r="AU35" s="18">
        <v>0.37436399999999997</v>
      </c>
      <c r="AV35" s="18">
        <v>2.3906E-2</v>
      </c>
      <c r="AW35" s="18">
        <v>0.25080400000000003</v>
      </c>
      <c r="AX35" s="18">
        <v>0.33890700000000001</v>
      </c>
      <c r="AY35" s="18">
        <v>1.9935999999999999E-2</v>
      </c>
      <c r="AZ35" s="18">
        <v>0.36848900000000001</v>
      </c>
      <c r="BA35" s="18">
        <v>2.1864999999999999E-2</v>
      </c>
      <c r="BB35" s="18">
        <v>0.17216999999999999</v>
      </c>
      <c r="BC35" s="18">
        <v>0.49921399999999999</v>
      </c>
      <c r="BD35" s="18">
        <v>7.6258000000000006E-2</v>
      </c>
      <c r="BE35" s="18">
        <v>0.20361599999999999</v>
      </c>
      <c r="BF35" s="18">
        <v>4.8742000000000001E-2</v>
      </c>
      <c r="BG35" s="18">
        <v>0.222222</v>
      </c>
      <c r="BH35" s="18">
        <v>0.163163</v>
      </c>
      <c r="BI35" s="18">
        <v>0.203488</v>
      </c>
      <c r="BJ35" s="18">
        <v>0.16162799999999999</v>
      </c>
      <c r="BK35" s="18" t="s">
        <v>169</v>
      </c>
    </row>
    <row r="36" spans="1:63" x14ac:dyDescent="0.35">
      <c r="A36" s="18">
        <v>533</v>
      </c>
      <c r="B36" s="18">
        <v>0.494365</v>
      </c>
      <c r="C36" s="18">
        <v>41</v>
      </c>
      <c r="D36" s="18" t="s">
        <v>85</v>
      </c>
      <c r="E36" s="18" t="s">
        <v>79</v>
      </c>
      <c r="F36" s="18" t="s">
        <v>85</v>
      </c>
      <c r="G36" s="18">
        <v>4546</v>
      </c>
      <c r="H36" s="18">
        <v>3358</v>
      </c>
      <c r="I36" s="18">
        <v>836</v>
      </c>
      <c r="J36" s="18">
        <v>1476</v>
      </c>
      <c r="K36" s="18">
        <v>737</v>
      </c>
      <c r="L36" s="18">
        <v>309</v>
      </c>
      <c r="O36" s="18"/>
      <c r="R36" s="18">
        <v>1053</v>
      </c>
      <c r="S36" s="18">
        <v>1901</v>
      </c>
      <c r="T36" s="18">
        <v>84</v>
      </c>
      <c r="U36" s="18">
        <v>1318</v>
      </c>
      <c r="V36" s="18">
        <v>190</v>
      </c>
      <c r="W36" s="18">
        <v>3657</v>
      </c>
      <c r="X36" s="18">
        <v>799</v>
      </c>
      <c r="Y36" s="18">
        <v>1626</v>
      </c>
      <c r="Z36" s="18">
        <v>72</v>
      </c>
      <c r="AA36" s="18">
        <v>1019</v>
      </c>
      <c r="AB36" s="18">
        <v>141</v>
      </c>
      <c r="AC36" s="18">
        <v>3358</v>
      </c>
      <c r="AD36" s="18">
        <v>737</v>
      </c>
      <c r="AE36" s="18">
        <v>1476</v>
      </c>
      <c r="AF36" s="18">
        <v>86</v>
      </c>
      <c r="AG36" s="18">
        <v>836</v>
      </c>
      <c r="AH36" s="18">
        <v>223</v>
      </c>
      <c r="AI36" s="18">
        <v>2648</v>
      </c>
      <c r="AJ36" s="18">
        <v>438</v>
      </c>
      <c r="AK36" s="18">
        <v>407</v>
      </c>
      <c r="AL36" s="18">
        <v>2196</v>
      </c>
      <c r="AM36" s="18">
        <v>369</v>
      </c>
      <c r="AN36" s="18">
        <v>327</v>
      </c>
      <c r="AO36" s="18">
        <v>2325</v>
      </c>
      <c r="AP36" s="18">
        <v>2221</v>
      </c>
      <c r="AQ36" s="18">
        <v>0.95526900000000003</v>
      </c>
      <c r="AR36" s="18">
        <v>0.231632</v>
      </c>
      <c r="AS36" s="18">
        <v>0.41816999999999999</v>
      </c>
      <c r="AT36" s="18">
        <v>1.8478000000000001E-2</v>
      </c>
      <c r="AU36" s="18">
        <v>0.28992499999999999</v>
      </c>
      <c r="AV36" s="18">
        <v>4.1794999999999999E-2</v>
      </c>
      <c r="AW36" s="18">
        <v>0.21848500000000001</v>
      </c>
      <c r="AX36" s="18">
        <v>0.44462699999999999</v>
      </c>
      <c r="AY36" s="18">
        <v>1.9688000000000001E-2</v>
      </c>
      <c r="AZ36" s="18">
        <v>0.278644</v>
      </c>
      <c r="BA36" s="18">
        <v>3.8556E-2</v>
      </c>
      <c r="BB36" s="18">
        <v>0.219476</v>
      </c>
      <c r="BC36" s="18">
        <v>0.43954700000000002</v>
      </c>
      <c r="BD36" s="18">
        <v>2.5610000000000001E-2</v>
      </c>
      <c r="BE36" s="18">
        <v>0.24895800000000001</v>
      </c>
      <c r="BF36" s="18">
        <v>6.6408999999999996E-2</v>
      </c>
      <c r="BG36" s="18">
        <v>0.165408</v>
      </c>
      <c r="BH36" s="18">
        <v>0.153701</v>
      </c>
      <c r="BI36" s="18">
        <v>0.16803299999999999</v>
      </c>
      <c r="BJ36" s="18">
        <v>0.14890700000000001</v>
      </c>
      <c r="BK36" s="18" t="s">
        <v>170</v>
      </c>
    </row>
    <row r="37" spans="1:63" x14ac:dyDescent="0.35">
      <c r="A37" s="18">
        <v>1</v>
      </c>
      <c r="B37" s="18">
        <v>1.0499080000000001</v>
      </c>
      <c r="C37" s="18">
        <v>51</v>
      </c>
      <c r="D37" s="18" t="s">
        <v>84</v>
      </c>
      <c r="E37" s="18" t="s">
        <v>79</v>
      </c>
      <c r="F37" s="18" t="s">
        <v>84</v>
      </c>
      <c r="G37" s="18">
        <v>10175</v>
      </c>
      <c r="H37" s="18">
        <v>9261</v>
      </c>
      <c r="I37" s="18">
        <v>1668</v>
      </c>
      <c r="J37" s="18">
        <v>4976</v>
      </c>
      <c r="K37" s="18">
        <v>1698</v>
      </c>
      <c r="L37" s="18">
        <v>919</v>
      </c>
      <c r="O37" s="18"/>
      <c r="R37" s="18">
        <v>2069</v>
      </c>
      <c r="S37" s="18">
        <v>4606</v>
      </c>
      <c r="T37" s="18">
        <v>398</v>
      </c>
      <c r="U37" s="18">
        <v>2764</v>
      </c>
      <c r="V37" s="18">
        <v>338</v>
      </c>
      <c r="W37" s="18">
        <v>9013</v>
      </c>
      <c r="X37" s="18">
        <v>1641</v>
      </c>
      <c r="Y37" s="18">
        <v>4288</v>
      </c>
      <c r="Z37" s="18">
        <v>358</v>
      </c>
      <c r="AA37" s="18">
        <v>2449</v>
      </c>
      <c r="AB37" s="18">
        <v>277</v>
      </c>
      <c r="AC37" s="18">
        <v>9261</v>
      </c>
      <c r="AD37" s="18">
        <v>1698</v>
      </c>
      <c r="AE37" s="18">
        <v>4976</v>
      </c>
      <c r="AF37" s="18">
        <v>440</v>
      </c>
      <c r="AG37" s="18">
        <v>1668</v>
      </c>
      <c r="AH37" s="18">
        <v>479</v>
      </c>
      <c r="AI37" s="18">
        <v>3593</v>
      </c>
      <c r="AJ37" s="18">
        <v>619</v>
      </c>
      <c r="AK37" s="18">
        <v>385</v>
      </c>
      <c r="AL37" s="18">
        <v>2837</v>
      </c>
      <c r="AM37" s="18">
        <v>487</v>
      </c>
      <c r="AN37" s="18">
        <v>290</v>
      </c>
      <c r="AO37" s="18">
        <v>2325</v>
      </c>
      <c r="AP37" s="18">
        <v>7850</v>
      </c>
      <c r="AQ37" s="18">
        <v>3.376344</v>
      </c>
      <c r="AR37" s="18">
        <v>0.20334199999999999</v>
      </c>
      <c r="AS37" s="18">
        <v>0.45267800000000002</v>
      </c>
      <c r="AT37" s="18">
        <v>3.9114999999999997E-2</v>
      </c>
      <c r="AU37" s="18">
        <v>0.271646</v>
      </c>
      <c r="AV37" s="18">
        <v>3.3218999999999999E-2</v>
      </c>
      <c r="AW37" s="18">
        <v>0.18207000000000001</v>
      </c>
      <c r="AX37" s="18">
        <v>0.47575699999999999</v>
      </c>
      <c r="AY37" s="18">
        <v>3.9719999999999998E-2</v>
      </c>
      <c r="AZ37" s="18">
        <v>0.27171899999999999</v>
      </c>
      <c r="BA37" s="18">
        <v>3.0733E-2</v>
      </c>
      <c r="BB37" s="18">
        <v>0.18335000000000001</v>
      </c>
      <c r="BC37" s="18">
        <v>0.53730699999999998</v>
      </c>
      <c r="BD37" s="18">
        <v>4.7510999999999998E-2</v>
      </c>
      <c r="BE37" s="18">
        <v>0.18010999999999999</v>
      </c>
      <c r="BF37" s="18">
        <v>5.1721999999999997E-2</v>
      </c>
      <c r="BG37" s="18">
        <v>0.17227899999999999</v>
      </c>
      <c r="BH37" s="18">
        <v>0.107153</v>
      </c>
      <c r="BI37" s="18">
        <v>0.17166000000000001</v>
      </c>
      <c r="BJ37" s="18">
        <v>0.10222100000000001</v>
      </c>
      <c r="BK37" s="18" t="s">
        <v>171</v>
      </c>
    </row>
    <row r="38" spans="1:63" x14ac:dyDescent="0.35">
      <c r="A38" s="18">
        <v>514</v>
      </c>
      <c r="B38" s="18">
        <v>1.0589580000000001</v>
      </c>
      <c r="C38" s="18">
        <v>42</v>
      </c>
      <c r="D38" s="18" t="s">
        <v>108</v>
      </c>
      <c r="E38" s="18" t="s">
        <v>172</v>
      </c>
      <c r="F38" s="18" t="s">
        <v>108</v>
      </c>
      <c r="G38" s="18">
        <v>7541</v>
      </c>
      <c r="H38" s="18">
        <v>3629</v>
      </c>
      <c r="I38" s="18">
        <v>1537</v>
      </c>
      <c r="J38" s="18">
        <v>1632</v>
      </c>
      <c r="K38" s="18">
        <v>186</v>
      </c>
      <c r="L38" s="18">
        <v>274</v>
      </c>
      <c r="O38" s="18"/>
      <c r="R38" s="18">
        <v>637</v>
      </c>
      <c r="S38" s="18">
        <v>1912</v>
      </c>
      <c r="T38" s="18">
        <v>94</v>
      </c>
      <c r="U38" s="18">
        <v>4733</v>
      </c>
      <c r="V38" s="18">
        <v>165</v>
      </c>
      <c r="W38" s="18">
        <v>5595</v>
      </c>
      <c r="X38" s="18">
        <v>483</v>
      </c>
      <c r="Y38" s="18">
        <v>1620</v>
      </c>
      <c r="Z38" s="18">
        <v>63</v>
      </c>
      <c r="AA38" s="18">
        <v>3309</v>
      </c>
      <c r="AB38" s="18">
        <v>120</v>
      </c>
      <c r="AC38" s="18">
        <v>3629</v>
      </c>
      <c r="AD38" s="18">
        <v>186</v>
      </c>
      <c r="AE38" s="18">
        <v>1632</v>
      </c>
      <c r="AF38" s="18">
        <v>44</v>
      </c>
      <c r="AG38" s="18">
        <v>1537</v>
      </c>
      <c r="AH38" s="18">
        <v>230</v>
      </c>
      <c r="AI38" s="18">
        <v>3764</v>
      </c>
      <c r="AJ38" s="18">
        <v>308</v>
      </c>
      <c r="AK38" s="18">
        <v>1196</v>
      </c>
      <c r="AL38" s="18">
        <v>3280</v>
      </c>
      <c r="AM38" s="18">
        <v>250</v>
      </c>
      <c r="AN38" s="18">
        <v>1025</v>
      </c>
      <c r="AO38" s="18">
        <v>2325</v>
      </c>
      <c r="AP38" s="18">
        <v>5216</v>
      </c>
      <c r="AQ38" s="18">
        <v>2.2434409999999998</v>
      </c>
      <c r="AR38" s="18">
        <v>8.4472000000000005E-2</v>
      </c>
      <c r="AS38" s="18">
        <v>0.25354700000000002</v>
      </c>
      <c r="AT38" s="18">
        <v>1.2465E-2</v>
      </c>
      <c r="AU38" s="18">
        <v>0.62763599999999997</v>
      </c>
      <c r="AV38" s="18">
        <v>2.188E-2</v>
      </c>
      <c r="AW38" s="18">
        <v>8.6327000000000001E-2</v>
      </c>
      <c r="AX38" s="18">
        <v>0.28954400000000002</v>
      </c>
      <c r="AY38" s="18">
        <v>1.1259999999999999E-2</v>
      </c>
      <c r="AZ38" s="18">
        <v>0.59142099999999997</v>
      </c>
      <c r="BA38" s="18">
        <v>2.1447999999999998E-2</v>
      </c>
      <c r="BB38" s="18">
        <v>5.1254000000000001E-2</v>
      </c>
      <c r="BC38" s="18">
        <v>0.44971100000000003</v>
      </c>
      <c r="BD38" s="18">
        <v>1.2125E-2</v>
      </c>
      <c r="BE38" s="18">
        <v>0.42353299999999999</v>
      </c>
      <c r="BF38" s="18">
        <v>6.3378000000000004E-2</v>
      </c>
      <c r="BG38" s="18">
        <v>8.1827999999999998E-2</v>
      </c>
      <c r="BH38" s="18">
        <v>0.317747</v>
      </c>
      <c r="BI38" s="18">
        <v>7.6219999999999996E-2</v>
      </c>
      <c r="BJ38" s="18">
        <v>0.3125</v>
      </c>
      <c r="BK38" s="18" t="s">
        <v>173</v>
      </c>
    </row>
    <row r="39" spans="1:63" x14ac:dyDescent="0.35">
      <c r="A39" s="18">
        <v>521</v>
      </c>
      <c r="B39" s="18">
        <v>0.25555499999999998</v>
      </c>
      <c r="C39" s="18">
        <v>45</v>
      </c>
      <c r="D39" s="18" t="s">
        <v>73</v>
      </c>
      <c r="E39" s="18" t="s">
        <v>172</v>
      </c>
      <c r="F39" s="18" t="s">
        <v>73</v>
      </c>
      <c r="G39" s="18">
        <v>1925</v>
      </c>
      <c r="H39" s="18">
        <v>1260</v>
      </c>
      <c r="I39" s="18">
        <v>308</v>
      </c>
      <c r="J39" s="18">
        <v>801</v>
      </c>
      <c r="K39" s="18">
        <v>104</v>
      </c>
      <c r="L39" s="18">
        <v>47</v>
      </c>
      <c r="O39" s="18"/>
      <c r="R39" s="18">
        <v>243</v>
      </c>
      <c r="S39" s="18">
        <v>788</v>
      </c>
      <c r="T39" s="18">
        <v>16</v>
      </c>
      <c r="U39" s="18">
        <v>814</v>
      </c>
      <c r="V39" s="18">
        <v>64</v>
      </c>
      <c r="W39" s="18">
        <v>1514</v>
      </c>
      <c r="X39" s="18">
        <v>187</v>
      </c>
      <c r="Y39" s="18">
        <v>673</v>
      </c>
      <c r="Z39" s="18">
        <v>11</v>
      </c>
      <c r="AA39" s="18">
        <v>598</v>
      </c>
      <c r="AB39" s="18">
        <v>45</v>
      </c>
      <c r="AC39" s="18">
        <v>1260</v>
      </c>
      <c r="AD39" s="18">
        <v>104</v>
      </c>
      <c r="AE39" s="18">
        <v>801</v>
      </c>
      <c r="AF39" s="18">
        <v>2</v>
      </c>
      <c r="AG39" s="18">
        <v>308</v>
      </c>
      <c r="AH39" s="18">
        <v>45</v>
      </c>
      <c r="AI39" s="18">
        <v>1313</v>
      </c>
      <c r="AJ39" s="18">
        <v>182</v>
      </c>
      <c r="AK39" s="18">
        <v>288</v>
      </c>
      <c r="AL39" s="18">
        <v>1185</v>
      </c>
      <c r="AM39" s="18">
        <v>165</v>
      </c>
      <c r="AN39" s="18">
        <v>253</v>
      </c>
      <c r="AO39" s="18">
        <v>2325</v>
      </c>
      <c r="AP39" s="18">
        <v>-400</v>
      </c>
      <c r="AQ39" s="18">
        <v>-0.172043</v>
      </c>
      <c r="AR39" s="18">
        <v>0.12623400000000001</v>
      </c>
      <c r="AS39" s="18">
        <v>0.40935100000000002</v>
      </c>
      <c r="AT39" s="18">
        <v>8.3119999999999999E-3</v>
      </c>
      <c r="AU39" s="18">
        <v>0.42285699999999998</v>
      </c>
      <c r="AV39" s="18">
        <v>3.3246999999999999E-2</v>
      </c>
      <c r="AW39" s="18">
        <v>0.123514</v>
      </c>
      <c r="AX39" s="18">
        <v>0.44451800000000002</v>
      </c>
      <c r="AY39" s="18">
        <v>7.2659999999999999E-3</v>
      </c>
      <c r="AZ39" s="18">
        <v>0.39498</v>
      </c>
      <c r="BA39" s="18">
        <v>2.9722999999999999E-2</v>
      </c>
      <c r="BB39" s="18">
        <v>8.2540000000000002E-2</v>
      </c>
      <c r="BC39" s="18">
        <v>0.635714</v>
      </c>
      <c r="BD39" s="18">
        <v>1.5870000000000001E-3</v>
      </c>
      <c r="BE39" s="18">
        <v>0.24444399999999999</v>
      </c>
      <c r="BF39" s="18">
        <v>3.5714000000000003E-2</v>
      </c>
      <c r="BG39" s="18">
        <v>0.13861399999999999</v>
      </c>
      <c r="BH39" s="18">
        <v>0.21934500000000001</v>
      </c>
      <c r="BI39" s="18">
        <v>0.139241</v>
      </c>
      <c r="BJ39" s="18">
        <v>0.213502</v>
      </c>
      <c r="BK39" s="18" t="s">
        <v>174</v>
      </c>
    </row>
    <row r="40" spans="1:63" x14ac:dyDescent="0.35">
      <c r="A40" s="18">
        <v>522</v>
      </c>
      <c r="B40" s="18">
        <v>0.23375000000000001</v>
      </c>
      <c r="C40" s="18">
        <v>46</v>
      </c>
      <c r="D40" s="18" t="s">
        <v>115</v>
      </c>
      <c r="E40" s="18" t="s">
        <v>172</v>
      </c>
      <c r="F40" s="18" t="s">
        <v>115</v>
      </c>
      <c r="G40" s="18">
        <v>3270</v>
      </c>
      <c r="H40" s="18">
        <v>1691</v>
      </c>
      <c r="I40" s="18">
        <v>664</v>
      </c>
      <c r="J40" s="18">
        <v>654</v>
      </c>
      <c r="K40" s="18">
        <v>200</v>
      </c>
      <c r="L40" s="18">
        <v>173</v>
      </c>
      <c r="O40" s="18"/>
      <c r="R40" s="18">
        <v>269</v>
      </c>
      <c r="S40" s="18">
        <v>899</v>
      </c>
      <c r="T40" s="18">
        <v>66</v>
      </c>
      <c r="U40" s="18">
        <v>1962</v>
      </c>
      <c r="V40" s="18">
        <v>74</v>
      </c>
      <c r="W40" s="18">
        <v>2755</v>
      </c>
      <c r="X40" s="18">
        <v>228</v>
      </c>
      <c r="Y40" s="18">
        <v>801</v>
      </c>
      <c r="Z40" s="18">
        <v>62</v>
      </c>
      <c r="AA40" s="18">
        <v>1599</v>
      </c>
      <c r="AB40" s="18">
        <v>65</v>
      </c>
      <c r="AC40" s="18">
        <v>1691</v>
      </c>
      <c r="AD40" s="18">
        <v>200</v>
      </c>
      <c r="AE40" s="18">
        <v>654</v>
      </c>
      <c r="AF40" s="18">
        <v>90</v>
      </c>
      <c r="AG40" s="18">
        <v>664</v>
      </c>
      <c r="AH40" s="18">
        <v>83</v>
      </c>
      <c r="AI40" s="18">
        <v>1298</v>
      </c>
      <c r="AJ40" s="18">
        <v>123</v>
      </c>
      <c r="AK40" s="18">
        <v>413</v>
      </c>
      <c r="AL40" s="18">
        <v>1074</v>
      </c>
      <c r="AM40" s="18">
        <v>106</v>
      </c>
      <c r="AN40" s="18">
        <v>337</v>
      </c>
      <c r="AO40" s="18">
        <v>2325</v>
      </c>
      <c r="AP40" s="18">
        <v>945</v>
      </c>
      <c r="AQ40" s="18">
        <v>0.40645199999999998</v>
      </c>
      <c r="AR40" s="18">
        <v>8.2263000000000003E-2</v>
      </c>
      <c r="AS40" s="18">
        <v>0.274924</v>
      </c>
      <c r="AT40" s="18">
        <v>2.0183E-2</v>
      </c>
      <c r="AU40" s="18">
        <v>0.6</v>
      </c>
      <c r="AV40" s="18">
        <v>2.2630000000000001E-2</v>
      </c>
      <c r="AW40" s="18">
        <v>8.2758999999999999E-2</v>
      </c>
      <c r="AX40" s="18">
        <v>0.290744</v>
      </c>
      <c r="AY40" s="18">
        <v>2.2505000000000001E-2</v>
      </c>
      <c r="AZ40" s="18">
        <v>0.580399</v>
      </c>
      <c r="BA40" s="18">
        <v>2.3592999999999999E-2</v>
      </c>
      <c r="BB40" s="18">
        <v>0.118273</v>
      </c>
      <c r="BC40" s="18">
        <v>0.38675300000000001</v>
      </c>
      <c r="BD40" s="18">
        <v>5.3222999999999999E-2</v>
      </c>
      <c r="BE40" s="18">
        <v>0.39266699999999999</v>
      </c>
      <c r="BF40" s="18">
        <v>4.9083000000000002E-2</v>
      </c>
      <c r="BG40" s="18">
        <v>9.4760999999999998E-2</v>
      </c>
      <c r="BH40" s="18">
        <v>0.31818200000000002</v>
      </c>
      <c r="BI40" s="18">
        <v>9.8696000000000006E-2</v>
      </c>
      <c r="BJ40" s="18">
        <v>0.31378</v>
      </c>
      <c r="BK40" s="18" t="s">
        <v>175</v>
      </c>
    </row>
    <row r="41" spans="1:63" x14ac:dyDescent="0.35">
      <c r="A41" s="18">
        <v>523</v>
      </c>
      <c r="B41" s="18">
        <v>0.41959200000000002</v>
      </c>
      <c r="C41" s="18">
        <v>47</v>
      </c>
      <c r="D41" s="18" t="s">
        <v>110</v>
      </c>
      <c r="E41" s="18" t="s">
        <v>172</v>
      </c>
      <c r="F41" s="18" t="s">
        <v>110</v>
      </c>
      <c r="G41" s="18">
        <v>4013</v>
      </c>
      <c r="H41" s="18">
        <v>2388</v>
      </c>
      <c r="I41" s="18">
        <v>604</v>
      </c>
      <c r="J41" s="18">
        <v>1405</v>
      </c>
      <c r="K41" s="18">
        <v>265</v>
      </c>
      <c r="L41" s="18">
        <v>114</v>
      </c>
      <c r="O41" s="18"/>
      <c r="R41" s="18">
        <v>627</v>
      </c>
      <c r="S41" s="18">
        <v>1556</v>
      </c>
      <c r="T41" s="18">
        <v>92</v>
      </c>
      <c r="U41" s="18">
        <v>1603</v>
      </c>
      <c r="V41" s="18">
        <v>135</v>
      </c>
      <c r="W41" s="18">
        <v>3257</v>
      </c>
      <c r="X41" s="18">
        <v>472</v>
      </c>
      <c r="Y41" s="18">
        <v>1342</v>
      </c>
      <c r="Z41" s="18">
        <v>70</v>
      </c>
      <c r="AA41" s="18">
        <v>1269</v>
      </c>
      <c r="AB41" s="18">
        <v>104</v>
      </c>
      <c r="AC41" s="18">
        <v>2388</v>
      </c>
      <c r="AD41" s="18">
        <v>265</v>
      </c>
      <c r="AE41" s="18">
        <v>1405</v>
      </c>
      <c r="AF41" s="18">
        <v>22</v>
      </c>
      <c r="AG41" s="18">
        <v>604</v>
      </c>
      <c r="AH41" s="18">
        <v>92</v>
      </c>
      <c r="AI41" s="18">
        <v>2203</v>
      </c>
      <c r="AJ41" s="18">
        <v>294</v>
      </c>
      <c r="AK41" s="18">
        <v>363</v>
      </c>
      <c r="AL41" s="18">
        <v>1858</v>
      </c>
      <c r="AM41" s="18">
        <v>246</v>
      </c>
      <c r="AN41" s="18">
        <v>311</v>
      </c>
      <c r="AO41" s="18">
        <v>2325</v>
      </c>
      <c r="AP41" s="18">
        <v>1688</v>
      </c>
      <c r="AQ41" s="18">
        <v>0.72602199999999995</v>
      </c>
      <c r="AR41" s="18">
        <v>0.15624199999999999</v>
      </c>
      <c r="AS41" s="18">
        <v>0.38773999999999997</v>
      </c>
      <c r="AT41" s="18">
        <v>2.2925000000000001E-2</v>
      </c>
      <c r="AU41" s="18">
        <v>0.39945199999999997</v>
      </c>
      <c r="AV41" s="18">
        <v>3.3640999999999997E-2</v>
      </c>
      <c r="AW41" s="18">
        <v>0.14491899999999999</v>
      </c>
      <c r="AX41" s="18">
        <v>0.41203600000000001</v>
      </c>
      <c r="AY41" s="18">
        <v>2.1492000000000001E-2</v>
      </c>
      <c r="AZ41" s="18">
        <v>0.38962200000000002</v>
      </c>
      <c r="BA41" s="18">
        <v>3.1931000000000001E-2</v>
      </c>
      <c r="BB41" s="18">
        <v>0.110972</v>
      </c>
      <c r="BC41" s="18">
        <v>0.58835800000000005</v>
      </c>
      <c r="BD41" s="18">
        <v>9.2130000000000007E-3</v>
      </c>
      <c r="BE41" s="18">
        <v>0.25293100000000002</v>
      </c>
      <c r="BF41" s="18">
        <v>3.8525999999999998E-2</v>
      </c>
      <c r="BG41" s="18">
        <v>0.13345399999999999</v>
      </c>
      <c r="BH41" s="18">
        <v>0.164775</v>
      </c>
      <c r="BI41" s="18">
        <v>0.13239999999999999</v>
      </c>
      <c r="BJ41" s="18">
        <v>0.16738400000000001</v>
      </c>
      <c r="BK41" s="18" t="s">
        <v>176</v>
      </c>
    </row>
    <row r="42" spans="1:63" x14ac:dyDescent="0.35">
      <c r="A42" s="18">
        <v>527</v>
      </c>
      <c r="B42" s="18">
        <v>0.10623199999999999</v>
      </c>
      <c r="C42" s="18">
        <v>34</v>
      </c>
      <c r="D42" s="18" t="s">
        <v>102</v>
      </c>
      <c r="E42" s="18" t="s">
        <v>79</v>
      </c>
      <c r="F42" s="18" t="s">
        <v>102</v>
      </c>
      <c r="G42" s="18">
        <v>1039</v>
      </c>
      <c r="H42" s="18">
        <v>827</v>
      </c>
      <c r="I42" s="18">
        <v>124</v>
      </c>
      <c r="J42" s="18">
        <v>469</v>
      </c>
      <c r="K42" s="18">
        <v>195</v>
      </c>
      <c r="L42" s="18">
        <v>39</v>
      </c>
      <c r="O42" s="18"/>
      <c r="R42" s="18">
        <v>251</v>
      </c>
      <c r="S42" s="18">
        <v>357</v>
      </c>
      <c r="T42" s="18">
        <v>23</v>
      </c>
      <c r="U42" s="18">
        <v>384</v>
      </c>
      <c r="V42" s="18">
        <v>24</v>
      </c>
      <c r="W42" s="18">
        <v>808</v>
      </c>
      <c r="X42" s="18">
        <v>178</v>
      </c>
      <c r="Y42" s="18">
        <v>298</v>
      </c>
      <c r="Z42" s="18">
        <v>10</v>
      </c>
      <c r="AA42" s="18">
        <v>309</v>
      </c>
      <c r="AB42" s="18">
        <v>13</v>
      </c>
      <c r="AC42" s="18">
        <v>827</v>
      </c>
      <c r="AD42" s="18">
        <v>195</v>
      </c>
      <c r="AE42" s="18">
        <v>469</v>
      </c>
      <c r="AF42" s="18">
        <v>0</v>
      </c>
      <c r="AG42" s="18">
        <v>124</v>
      </c>
      <c r="AH42" s="18">
        <v>39</v>
      </c>
      <c r="AI42" s="18">
        <v>571</v>
      </c>
      <c r="AJ42" s="18">
        <v>115</v>
      </c>
      <c r="AK42" s="18">
        <v>146</v>
      </c>
      <c r="AL42" s="18">
        <v>480</v>
      </c>
      <c r="AM42" s="18">
        <v>92</v>
      </c>
      <c r="AN42" s="18">
        <v>120</v>
      </c>
      <c r="AO42" s="18">
        <v>2325</v>
      </c>
      <c r="AP42" s="18">
        <v>-1286</v>
      </c>
      <c r="AQ42" s="18">
        <v>-0.553118</v>
      </c>
      <c r="AR42" s="18">
        <v>0.24157799999999999</v>
      </c>
      <c r="AS42" s="18">
        <v>0.34360000000000002</v>
      </c>
      <c r="AT42" s="18">
        <v>2.2137E-2</v>
      </c>
      <c r="AU42" s="18">
        <v>0.36958600000000003</v>
      </c>
      <c r="AV42" s="18">
        <v>2.3099000000000001E-2</v>
      </c>
      <c r="AW42" s="18">
        <v>0.22029699999999999</v>
      </c>
      <c r="AX42" s="18">
        <v>0.36881199999999997</v>
      </c>
      <c r="AY42" s="18">
        <v>1.2376E-2</v>
      </c>
      <c r="AZ42" s="18">
        <v>0.38242599999999999</v>
      </c>
      <c r="BA42" s="18">
        <v>1.6088999999999999E-2</v>
      </c>
      <c r="BB42" s="18">
        <v>0.235792</v>
      </c>
      <c r="BC42" s="18">
        <v>0.56711</v>
      </c>
      <c r="BD42" s="18">
        <v>0</v>
      </c>
      <c r="BE42" s="18">
        <v>0.14993999999999999</v>
      </c>
      <c r="BF42" s="18">
        <v>4.7157999999999999E-2</v>
      </c>
      <c r="BG42" s="18">
        <v>0.201401</v>
      </c>
      <c r="BH42" s="18">
        <v>0.25569199999999997</v>
      </c>
      <c r="BI42" s="18">
        <v>0.191667</v>
      </c>
      <c r="BJ42" s="18">
        <v>0.25</v>
      </c>
      <c r="BK42" s="18" t="s">
        <v>177</v>
      </c>
    </row>
    <row r="43" spans="1:63" x14ac:dyDescent="0.35">
      <c r="A43" s="18">
        <v>525</v>
      </c>
      <c r="B43" s="18">
        <v>7.2478000000000001E-2</v>
      </c>
      <c r="C43" s="18">
        <v>39</v>
      </c>
      <c r="D43" s="18" t="s">
        <v>103</v>
      </c>
      <c r="E43" s="18" t="s">
        <v>79</v>
      </c>
      <c r="F43" s="18" t="s">
        <v>103</v>
      </c>
      <c r="G43" s="18">
        <v>802</v>
      </c>
      <c r="H43" s="18">
        <v>489</v>
      </c>
      <c r="I43" s="18">
        <v>185</v>
      </c>
      <c r="J43" s="18">
        <v>194</v>
      </c>
      <c r="K43" s="18">
        <v>81</v>
      </c>
      <c r="L43" s="18">
        <v>29</v>
      </c>
      <c r="O43" s="18"/>
      <c r="R43" s="18">
        <v>162</v>
      </c>
      <c r="S43" s="18">
        <v>232</v>
      </c>
      <c r="T43" s="18">
        <v>23</v>
      </c>
      <c r="U43" s="18">
        <v>366</v>
      </c>
      <c r="V43" s="18">
        <v>19</v>
      </c>
      <c r="W43" s="18">
        <v>629</v>
      </c>
      <c r="X43" s="18">
        <v>118</v>
      </c>
      <c r="Y43" s="18">
        <v>200</v>
      </c>
      <c r="Z43" s="18">
        <v>17</v>
      </c>
      <c r="AA43" s="18">
        <v>285</v>
      </c>
      <c r="AB43" s="18">
        <v>9</v>
      </c>
      <c r="AC43" s="18">
        <v>489</v>
      </c>
      <c r="AD43" s="18">
        <v>81</v>
      </c>
      <c r="AE43" s="18">
        <v>194</v>
      </c>
      <c r="AF43" s="18">
        <v>18</v>
      </c>
      <c r="AG43" s="18">
        <v>185</v>
      </c>
      <c r="AH43" s="18">
        <v>11</v>
      </c>
      <c r="AI43" s="18">
        <v>419</v>
      </c>
      <c r="AJ43" s="18">
        <v>78</v>
      </c>
      <c r="AK43" s="18">
        <v>137</v>
      </c>
      <c r="AL43" s="18">
        <v>366</v>
      </c>
      <c r="AM43" s="18">
        <v>64</v>
      </c>
      <c r="AN43" s="18">
        <v>124</v>
      </c>
      <c r="AO43" s="18">
        <v>2325</v>
      </c>
      <c r="AP43" s="18">
        <v>-1523</v>
      </c>
      <c r="AQ43" s="18">
        <v>-0.65505400000000003</v>
      </c>
      <c r="AR43" s="18">
        <v>0.20199500000000001</v>
      </c>
      <c r="AS43" s="18">
        <v>0.28927700000000001</v>
      </c>
      <c r="AT43" s="18">
        <v>2.8677999999999999E-2</v>
      </c>
      <c r="AU43" s="18">
        <v>0.45635900000000001</v>
      </c>
      <c r="AV43" s="18">
        <v>2.3691E-2</v>
      </c>
      <c r="AW43" s="18">
        <v>0.18759899999999999</v>
      </c>
      <c r="AX43" s="18">
        <v>0.317965</v>
      </c>
      <c r="AY43" s="18">
        <v>2.7026999999999999E-2</v>
      </c>
      <c r="AZ43" s="18">
        <v>0.4531</v>
      </c>
      <c r="BA43" s="18">
        <v>1.4308E-2</v>
      </c>
      <c r="BB43" s="18">
        <v>0.16564400000000001</v>
      </c>
      <c r="BC43" s="18">
        <v>0.39672800000000003</v>
      </c>
      <c r="BD43" s="18">
        <v>3.6810000000000002E-2</v>
      </c>
      <c r="BE43" s="18">
        <v>0.37832300000000002</v>
      </c>
      <c r="BF43" s="18">
        <v>2.2495000000000001E-2</v>
      </c>
      <c r="BG43" s="18">
        <v>0.18615799999999999</v>
      </c>
      <c r="BH43" s="18">
        <v>0.32696900000000001</v>
      </c>
      <c r="BI43" s="18">
        <v>0.17486299999999999</v>
      </c>
      <c r="BJ43" s="18">
        <v>0.33879799999999999</v>
      </c>
      <c r="BK43" s="18" t="s">
        <v>178</v>
      </c>
    </row>
    <row r="44" spans="1:63" x14ac:dyDescent="0.35">
      <c r="A44" s="18">
        <v>532</v>
      </c>
      <c r="B44" s="18">
        <v>6.6623000000000002E-2</v>
      </c>
      <c r="C44" s="18">
        <v>2</v>
      </c>
      <c r="D44" s="18" t="s">
        <v>179</v>
      </c>
      <c r="E44" s="18" t="s">
        <v>79</v>
      </c>
      <c r="F44" s="18" t="s">
        <v>179</v>
      </c>
      <c r="G44" s="18">
        <v>945</v>
      </c>
      <c r="H44" s="18">
        <v>543</v>
      </c>
      <c r="I44" s="18">
        <v>48</v>
      </c>
      <c r="J44" s="18">
        <v>260</v>
      </c>
      <c r="K44" s="18">
        <v>150</v>
      </c>
      <c r="L44" s="18">
        <v>85</v>
      </c>
      <c r="O44" s="18"/>
      <c r="R44" s="18">
        <v>188</v>
      </c>
      <c r="S44" s="18">
        <v>333</v>
      </c>
      <c r="T44" s="18">
        <v>57</v>
      </c>
      <c r="U44" s="18">
        <v>319</v>
      </c>
      <c r="V44" s="18">
        <v>48</v>
      </c>
      <c r="W44" s="18">
        <v>779</v>
      </c>
      <c r="X44" s="18">
        <v>136</v>
      </c>
      <c r="Y44" s="18">
        <v>303</v>
      </c>
      <c r="Z44" s="18">
        <v>46</v>
      </c>
      <c r="AA44" s="18">
        <v>254</v>
      </c>
      <c r="AB44" s="18">
        <v>40</v>
      </c>
      <c r="AC44" s="18">
        <v>543</v>
      </c>
      <c r="AD44" s="18">
        <v>150</v>
      </c>
      <c r="AE44" s="18">
        <v>260</v>
      </c>
      <c r="AF44" s="18">
        <v>22</v>
      </c>
      <c r="AG44" s="18">
        <v>48</v>
      </c>
      <c r="AH44" s="18">
        <v>63</v>
      </c>
      <c r="AI44" s="18">
        <v>541</v>
      </c>
      <c r="AJ44" s="18">
        <v>109</v>
      </c>
      <c r="AK44" s="18">
        <v>87</v>
      </c>
      <c r="AL44" s="18">
        <v>459</v>
      </c>
      <c r="AM44" s="18">
        <v>86</v>
      </c>
      <c r="AN44" s="18">
        <v>76</v>
      </c>
      <c r="AO44" s="18">
        <v>2325</v>
      </c>
      <c r="AP44" s="18">
        <v>-1380</v>
      </c>
      <c r="AQ44" s="18">
        <v>-0.59354799999999996</v>
      </c>
      <c r="AR44" s="18">
        <v>0.19894200000000001</v>
      </c>
      <c r="AS44" s="18">
        <v>0.352381</v>
      </c>
      <c r="AT44" s="18">
        <v>6.0317000000000003E-2</v>
      </c>
      <c r="AU44" s="18">
        <v>0.33756599999999998</v>
      </c>
      <c r="AV44" s="18">
        <v>5.0793999999999999E-2</v>
      </c>
      <c r="AW44" s="18">
        <v>0.17458299999999999</v>
      </c>
      <c r="AX44" s="18">
        <v>0.38895999999999997</v>
      </c>
      <c r="AY44" s="18">
        <v>5.9049999999999998E-2</v>
      </c>
      <c r="AZ44" s="18">
        <v>0.32605899999999999</v>
      </c>
      <c r="BA44" s="18">
        <v>5.1347999999999998E-2</v>
      </c>
      <c r="BB44" s="18">
        <v>0.27624300000000002</v>
      </c>
      <c r="BC44" s="18">
        <v>0.478821</v>
      </c>
      <c r="BD44" s="18">
        <v>4.0516000000000003E-2</v>
      </c>
      <c r="BE44" s="18">
        <v>8.8398000000000004E-2</v>
      </c>
      <c r="BF44" s="18">
        <v>0.116022</v>
      </c>
      <c r="BG44" s="18">
        <v>0.20147899999999999</v>
      </c>
      <c r="BH44" s="18">
        <v>0.16081300000000001</v>
      </c>
      <c r="BI44" s="18">
        <v>0.187364</v>
      </c>
      <c r="BJ44" s="18">
        <v>0.165577</v>
      </c>
      <c r="BK44" s="18" t="s">
        <v>180</v>
      </c>
    </row>
    <row r="45" spans="1:63" x14ac:dyDescent="0.35">
      <c r="A45" s="18">
        <v>515</v>
      </c>
      <c r="B45" s="18">
        <v>0.17425099999999999</v>
      </c>
      <c r="C45" s="18">
        <v>43</v>
      </c>
      <c r="D45" s="18" t="s">
        <v>109</v>
      </c>
      <c r="E45" s="18" t="s">
        <v>78</v>
      </c>
      <c r="F45" s="18" t="s">
        <v>109</v>
      </c>
      <c r="G45" s="18">
        <v>1574</v>
      </c>
      <c r="H45" s="18">
        <v>940</v>
      </c>
      <c r="I45" s="18">
        <v>248</v>
      </c>
      <c r="J45" s="18">
        <v>525</v>
      </c>
      <c r="K45" s="18">
        <v>93</v>
      </c>
      <c r="L45" s="18">
        <v>74</v>
      </c>
      <c r="O45" s="18"/>
      <c r="R45" s="18">
        <v>210</v>
      </c>
      <c r="S45" s="18">
        <v>583</v>
      </c>
      <c r="T45" s="18">
        <v>37</v>
      </c>
      <c r="U45" s="18">
        <v>700</v>
      </c>
      <c r="V45" s="18">
        <v>44</v>
      </c>
      <c r="W45" s="18">
        <v>1281</v>
      </c>
      <c r="X45" s="18">
        <v>166</v>
      </c>
      <c r="Y45" s="18">
        <v>482</v>
      </c>
      <c r="Z45" s="18">
        <v>27</v>
      </c>
      <c r="AA45" s="18">
        <v>567</v>
      </c>
      <c r="AB45" s="18">
        <v>39</v>
      </c>
      <c r="AC45" s="18">
        <v>940</v>
      </c>
      <c r="AD45" s="18">
        <v>93</v>
      </c>
      <c r="AE45" s="18">
        <v>525</v>
      </c>
      <c r="AF45" s="18">
        <v>0</v>
      </c>
      <c r="AG45" s="18">
        <v>248</v>
      </c>
      <c r="AH45" s="18">
        <v>74</v>
      </c>
      <c r="AI45" s="18">
        <v>1003</v>
      </c>
      <c r="AJ45" s="18">
        <v>117</v>
      </c>
      <c r="AK45" s="18">
        <v>260</v>
      </c>
      <c r="AL45" s="18">
        <v>844</v>
      </c>
      <c r="AM45" s="18">
        <v>95</v>
      </c>
      <c r="AN45" s="18">
        <v>217</v>
      </c>
      <c r="AO45" s="18">
        <v>2325</v>
      </c>
      <c r="AP45" s="18">
        <v>-751</v>
      </c>
      <c r="AQ45" s="18">
        <v>-0.32301099999999999</v>
      </c>
      <c r="AR45" s="18">
        <v>0.13341800000000001</v>
      </c>
      <c r="AS45" s="18">
        <v>0.370394</v>
      </c>
      <c r="AT45" s="18">
        <v>2.3507E-2</v>
      </c>
      <c r="AU45" s="18">
        <v>0.44472699999999998</v>
      </c>
      <c r="AV45" s="18">
        <v>2.7954E-2</v>
      </c>
      <c r="AW45" s="18">
        <v>0.12958600000000001</v>
      </c>
      <c r="AX45" s="18">
        <v>0.37626900000000002</v>
      </c>
      <c r="AY45" s="18">
        <v>2.1076999999999999E-2</v>
      </c>
      <c r="AZ45" s="18">
        <v>0.44262299999999999</v>
      </c>
      <c r="BA45" s="18">
        <v>3.0445E-2</v>
      </c>
      <c r="BB45" s="18">
        <v>9.8935999999999996E-2</v>
      </c>
      <c r="BC45" s="18">
        <v>0.55851099999999998</v>
      </c>
      <c r="BD45" s="18">
        <v>0</v>
      </c>
      <c r="BE45" s="18">
        <v>0.26383000000000001</v>
      </c>
      <c r="BF45" s="18">
        <v>7.8723000000000001E-2</v>
      </c>
      <c r="BG45" s="18">
        <v>0.11665</v>
      </c>
      <c r="BH45" s="18">
        <v>0.25922200000000001</v>
      </c>
      <c r="BI45" s="18">
        <v>0.11255900000000001</v>
      </c>
      <c r="BJ45" s="18">
        <v>0.25710899999999998</v>
      </c>
      <c r="BK45" s="18" t="s">
        <v>181</v>
      </c>
    </row>
    <row r="46" spans="1:63" x14ac:dyDescent="0.35">
      <c r="A46" s="18">
        <v>516</v>
      </c>
      <c r="B46" s="18">
        <v>0.40698699999999999</v>
      </c>
      <c r="C46" s="18">
        <v>44</v>
      </c>
      <c r="D46" s="18" t="s">
        <v>116</v>
      </c>
      <c r="E46" s="18" t="s">
        <v>78</v>
      </c>
      <c r="F46" s="18" t="s">
        <v>116</v>
      </c>
      <c r="G46" s="18">
        <v>3264</v>
      </c>
      <c r="H46" s="18">
        <v>1903</v>
      </c>
      <c r="I46" s="18">
        <v>600</v>
      </c>
      <c r="J46" s="18">
        <v>951</v>
      </c>
      <c r="K46" s="18">
        <v>264</v>
      </c>
      <c r="L46" s="18">
        <v>88</v>
      </c>
      <c r="O46" s="18"/>
      <c r="R46" s="18">
        <v>481</v>
      </c>
      <c r="S46" s="18">
        <v>1305</v>
      </c>
      <c r="T46" s="18">
        <v>71</v>
      </c>
      <c r="U46" s="18">
        <v>1313</v>
      </c>
      <c r="V46" s="18">
        <v>94</v>
      </c>
      <c r="W46" s="18">
        <v>2552</v>
      </c>
      <c r="X46" s="18">
        <v>355</v>
      </c>
      <c r="Y46" s="18">
        <v>1095</v>
      </c>
      <c r="Z46" s="18">
        <v>61</v>
      </c>
      <c r="AA46" s="18">
        <v>971</v>
      </c>
      <c r="AB46" s="18">
        <v>70</v>
      </c>
      <c r="AC46" s="18">
        <v>1903</v>
      </c>
      <c r="AD46" s="18">
        <v>264</v>
      </c>
      <c r="AE46" s="18">
        <v>951</v>
      </c>
      <c r="AF46" s="18">
        <v>48</v>
      </c>
      <c r="AG46" s="18">
        <v>600</v>
      </c>
      <c r="AH46" s="18">
        <v>40</v>
      </c>
      <c r="AI46" s="18">
        <v>1933</v>
      </c>
      <c r="AJ46" s="18">
        <v>201</v>
      </c>
      <c r="AK46" s="18">
        <v>436</v>
      </c>
      <c r="AL46" s="18">
        <v>1681</v>
      </c>
      <c r="AM46" s="18">
        <v>154</v>
      </c>
      <c r="AN46" s="18">
        <v>384</v>
      </c>
      <c r="AO46" s="18">
        <v>2325</v>
      </c>
      <c r="AP46" s="18">
        <v>939</v>
      </c>
      <c r="AQ46" s="18">
        <v>0.40387099999999998</v>
      </c>
      <c r="AR46" s="18">
        <v>0.147365</v>
      </c>
      <c r="AS46" s="18">
        <v>0.399816</v>
      </c>
      <c r="AT46" s="18">
        <v>2.1752000000000001E-2</v>
      </c>
      <c r="AU46" s="18">
        <v>0.40226699999999999</v>
      </c>
      <c r="AV46" s="18">
        <v>2.8799000000000002E-2</v>
      </c>
      <c r="AW46" s="18">
        <v>0.13910700000000001</v>
      </c>
      <c r="AX46" s="18">
        <v>0.42907499999999998</v>
      </c>
      <c r="AY46" s="18">
        <v>2.3903000000000001E-2</v>
      </c>
      <c r="AZ46" s="18">
        <v>0.38048599999999999</v>
      </c>
      <c r="BA46" s="18">
        <v>2.7428999999999999E-2</v>
      </c>
      <c r="BB46" s="18">
        <v>0.13872799999999999</v>
      </c>
      <c r="BC46" s="18">
        <v>0.49973699999999999</v>
      </c>
      <c r="BD46" s="18">
        <v>2.5222999999999999E-2</v>
      </c>
      <c r="BE46" s="18">
        <v>0.31529200000000002</v>
      </c>
      <c r="BF46" s="18">
        <v>2.1018999999999999E-2</v>
      </c>
      <c r="BG46" s="18">
        <v>0.10398300000000001</v>
      </c>
      <c r="BH46" s="18">
        <v>0.22555600000000001</v>
      </c>
      <c r="BI46" s="18">
        <v>9.1611999999999999E-2</v>
      </c>
      <c r="BJ46" s="18">
        <v>0.228435</v>
      </c>
      <c r="BK46" s="18" t="s">
        <v>182</v>
      </c>
    </row>
    <row r="47" spans="1:63" x14ac:dyDescent="0.35">
      <c r="A47" s="18">
        <v>531</v>
      </c>
      <c r="B47" s="18">
        <v>0.34533000000000003</v>
      </c>
      <c r="C47" s="18">
        <v>48</v>
      </c>
      <c r="D47" s="18" t="s">
        <v>117</v>
      </c>
      <c r="E47" s="18" t="s">
        <v>172</v>
      </c>
      <c r="F47" s="18" t="s">
        <v>117</v>
      </c>
      <c r="G47" s="18">
        <v>3528</v>
      </c>
      <c r="H47" s="18">
        <v>2512</v>
      </c>
      <c r="I47" s="18">
        <v>616</v>
      </c>
      <c r="J47" s="18">
        <v>1176</v>
      </c>
      <c r="K47" s="18">
        <v>522</v>
      </c>
      <c r="L47" s="18">
        <v>198</v>
      </c>
      <c r="O47" s="18"/>
      <c r="R47" s="18">
        <v>793</v>
      </c>
      <c r="S47" s="18">
        <v>1453</v>
      </c>
      <c r="T47" s="18">
        <v>145</v>
      </c>
      <c r="U47" s="18">
        <v>988</v>
      </c>
      <c r="V47" s="18">
        <v>149</v>
      </c>
      <c r="W47" s="18">
        <v>2925</v>
      </c>
      <c r="X47" s="18">
        <v>583</v>
      </c>
      <c r="Y47" s="18">
        <v>1289</v>
      </c>
      <c r="Z47" s="18">
        <v>115</v>
      </c>
      <c r="AA47" s="18">
        <v>833</v>
      </c>
      <c r="AB47" s="18">
        <v>105</v>
      </c>
      <c r="AC47" s="18">
        <v>2512</v>
      </c>
      <c r="AD47" s="18">
        <v>522</v>
      </c>
      <c r="AE47" s="18">
        <v>1176</v>
      </c>
      <c r="AF47" s="18">
        <v>65</v>
      </c>
      <c r="AG47" s="18">
        <v>616</v>
      </c>
      <c r="AH47" s="18">
        <v>133</v>
      </c>
      <c r="AI47" s="18">
        <v>2000</v>
      </c>
      <c r="AJ47" s="18">
        <v>321</v>
      </c>
      <c r="AK47" s="18">
        <v>300</v>
      </c>
      <c r="AL47" s="18">
        <v>1669</v>
      </c>
      <c r="AM47" s="18">
        <v>251</v>
      </c>
      <c r="AN47" s="18">
        <v>251</v>
      </c>
      <c r="AO47" s="18">
        <v>2325</v>
      </c>
      <c r="AP47" s="18">
        <v>1203</v>
      </c>
      <c r="AQ47" s="18">
        <v>0.51741899999999996</v>
      </c>
      <c r="AR47" s="18">
        <v>0.224773</v>
      </c>
      <c r="AS47" s="18">
        <v>0.41184799999999999</v>
      </c>
      <c r="AT47" s="18">
        <v>4.1099999999999998E-2</v>
      </c>
      <c r="AU47" s="18">
        <v>0.28004499999999999</v>
      </c>
      <c r="AV47" s="18">
        <v>4.2234000000000001E-2</v>
      </c>
      <c r="AW47" s="18">
        <v>0.19931599999999999</v>
      </c>
      <c r="AX47" s="18">
        <v>0.44068400000000002</v>
      </c>
      <c r="AY47" s="18">
        <v>3.9315999999999997E-2</v>
      </c>
      <c r="AZ47" s="18">
        <v>0.28478599999999998</v>
      </c>
      <c r="BA47" s="18">
        <v>3.5896999999999998E-2</v>
      </c>
      <c r="BB47" s="18">
        <v>0.20780299999999999</v>
      </c>
      <c r="BC47" s="18">
        <v>0.46815299999999999</v>
      </c>
      <c r="BD47" s="18">
        <v>2.5876E-2</v>
      </c>
      <c r="BE47" s="18">
        <v>0.245223</v>
      </c>
      <c r="BF47" s="18">
        <v>5.2946E-2</v>
      </c>
      <c r="BG47" s="18">
        <v>0.1605</v>
      </c>
      <c r="BH47" s="18">
        <v>0.15</v>
      </c>
      <c r="BI47" s="18">
        <v>0.15038899999999999</v>
      </c>
      <c r="BJ47" s="18">
        <v>0.15038899999999999</v>
      </c>
      <c r="BK47" s="18" t="s">
        <v>183</v>
      </c>
    </row>
    <row r="48" spans="1:63" x14ac:dyDescent="0.35">
      <c r="A48" s="18">
        <v>530</v>
      </c>
      <c r="B48" s="18">
        <v>0.33131300000000002</v>
      </c>
      <c r="C48" s="18">
        <v>50</v>
      </c>
      <c r="D48" s="18" t="s">
        <v>118</v>
      </c>
      <c r="E48" s="18" t="s">
        <v>172</v>
      </c>
      <c r="F48" s="18" t="s">
        <v>118</v>
      </c>
      <c r="G48" s="18">
        <v>2109</v>
      </c>
      <c r="H48" s="18">
        <v>1335</v>
      </c>
      <c r="I48" s="18">
        <v>454</v>
      </c>
      <c r="J48" s="18">
        <v>746</v>
      </c>
      <c r="K48" s="18">
        <v>57</v>
      </c>
      <c r="L48" s="18">
        <v>78</v>
      </c>
      <c r="O48" s="18"/>
      <c r="R48" s="18">
        <v>303</v>
      </c>
      <c r="S48" s="18">
        <v>792</v>
      </c>
      <c r="T48" s="18">
        <v>40</v>
      </c>
      <c r="U48" s="18">
        <v>918</v>
      </c>
      <c r="V48" s="18">
        <v>56</v>
      </c>
      <c r="W48" s="18">
        <v>1708</v>
      </c>
      <c r="X48" s="18">
        <v>217</v>
      </c>
      <c r="Y48" s="18">
        <v>672</v>
      </c>
      <c r="Z48" s="18">
        <v>33</v>
      </c>
      <c r="AA48" s="18">
        <v>741</v>
      </c>
      <c r="AB48" s="18">
        <v>45</v>
      </c>
      <c r="AC48" s="18">
        <v>1335</v>
      </c>
      <c r="AD48" s="18">
        <v>57</v>
      </c>
      <c r="AE48" s="18">
        <v>746</v>
      </c>
      <c r="AF48" s="18">
        <v>24</v>
      </c>
      <c r="AG48" s="18">
        <v>454</v>
      </c>
      <c r="AH48" s="18">
        <v>54</v>
      </c>
      <c r="AI48" s="18">
        <v>1095</v>
      </c>
      <c r="AJ48" s="18">
        <v>113</v>
      </c>
      <c r="AK48" s="18">
        <v>284</v>
      </c>
      <c r="AL48" s="18">
        <v>911</v>
      </c>
      <c r="AM48" s="18">
        <v>90</v>
      </c>
      <c r="AN48" s="18">
        <v>236</v>
      </c>
      <c r="AO48" s="18">
        <v>2325</v>
      </c>
      <c r="AP48" s="18">
        <v>-216</v>
      </c>
      <c r="AQ48" s="18">
        <v>-9.2902999999999999E-2</v>
      </c>
      <c r="AR48" s="18">
        <v>0.14366999999999999</v>
      </c>
      <c r="AS48" s="18">
        <v>0.37553300000000001</v>
      </c>
      <c r="AT48" s="18">
        <v>1.8966E-2</v>
      </c>
      <c r="AU48" s="18">
        <v>0.43527700000000003</v>
      </c>
      <c r="AV48" s="18">
        <v>2.6553E-2</v>
      </c>
      <c r="AW48" s="18">
        <v>0.127049</v>
      </c>
      <c r="AX48" s="18">
        <v>0.39344299999999999</v>
      </c>
      <c r="AY48" s="18">
        <v>1.9321000000000001E-2</v>
      </c>
      <c r="AZ48" s="18">
        <v>0.43384099999999998</v>
      </c>
      <c r="BA48" s="18">
        <v>2.6346999999999999E-2</v>
      </c>
      <c r="BB48" s="18">
        <v>4.2696999999999999E-2</v>
      </c>
      <c r="BC48" s="18">
        <v>0.55880099999999999</v>
      </c>
      <c r="BD48" s="18">
        <v>1.7978000000000001E-2</v>
      </c>
      <c r="BE48" s="18">
        <v>0.34007500000000002</v>
      </c>
      <c r="BF48" s="18">
        <v>4.0448999999999999E-2</v>
      </c>
      <c r="BG48" s="18">
        <v>0.103196</v>
      </c>
      <c r="BH48" s="18">
        <v>0.25936100000000001</v>
      </c>
      <c r="BI48" s="18">
        <v>9.8793000000000006E-2</v>
      </c>
      <c r="BJ48" s="18">
        <v>0.25905600000000001</v>
      </c>
      <c r="BK48" s="18" t="s">
        <v>184</v>
      </c>
    </row>
    <row r="49" s="18" customFormat="1" x14ac:dyDescent="0.35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N80"/>
  <sheetViews>
    <sheetView tabSelected="1" topLeftCell="G1" zoomScale="70" zoomScaleNormal="70" workbookViewId="0">
      <selection activeCell="K13" sqref="K13"/>
    </sheetView>
  </sheetViews>
  <sheetFormatPr defaultRowHeight="14.5" x14ac:dyDescent="0.35"/>
  <cols>
    <col min="1" max="6" width="9.1796875" customWidth="1"/>
    <col min="7" max="7" width="10.7265625" customWidth="1"/>
    <col min="8" max="13" width="9.1796875" customWidth="1"/>
    <col min="14" max="14" width="13.6328125" style="4" customWidth="1"/>
    <col min="15" max="15" width="16.54296875" style="4" bestFit="1" customWidth="1"/>
    <col min="16" max="18" width="12.7265625" customWidth="1"/>
    <col min="19" max="19" width="10.6328125" customWidth="1"/>
    <col min="20" max="41" width="12.7265625" customWidth="1"/>
    <col min="42" max="42" width="9.1796875" style="18"/>
  </cols>
  <sheetData>
    <row r="1" spans="12:29" s="18" customFormat="1" ht="35" customHeight="1" x14ac:dyDescent="0.5">
      <c r="N1" s="4"/>
      <c r="O1" s="64" t="s">
        <v>33</v>
      </c>
      <c r="P1" s="64"/>
      <c r="Q1" s="64"/>
      <c r="R1" s="64"/>
      <c r="S1" s="64"/>
      <c r="T1" s="64"/>
      <c r="U1" s="64"/>
      <c r="V1" s="64"/>
      <c r="W1" s="64"/>
      <c r="X1" s="64"/>
      <c r="Y1" s="51"/>
      <c r="Z1" s="51"/>
      <c r="AA1" s="51"/>
      <c r="AB1" s="51"/>
      <c r="AC1" s="51"/>
    </row>
    <row r="2" spans="12:29" s="18" customFormat="1" ht="40" customHeight="1" x14ac:dyDescent="0.45">
      <c r="N2" s="4"/>
      <c r="O2" s="68" t="s">
        <v>185</v>
      </c>
      <c r="P2" s="68"/>
      <c r="Q2" s="68"/>
      <c r="R2" s="68"/>
      <c r="S2" s="68"/>
      <c r="T2" s="68"/>
      <c r="U2" s="68"/>
      <c r="V2" s="68"/>
      <c r="W2" s="68"/>
      <c r="X2" s="68"/>
      <c r="Y2" s="50"/>
      <c r="Z2" s="50"/>
      <c r="AA2" s="50"/>
      <c r="AB2" s="50"/>
      <c r="AC2" s="50"/>
    </row>
    <row r="3" spans="12:29" s="18" customFormat="1" ht="15" customHeight="1" x14ac:dyDescent="0.35">
      <c r="N3" s="4"/>
      <c r="O3" s="21"/>
      <c r="P3" s="65" t="s">
        <v>18</v>
      </c>
      <c r="Q3" s="65"/>
      <c r="R3" s="65"/>
      <c r="S3" s="38"/>
      <c r="T3" s="65" t="s">
        <v>25</v>
      </c>
      <c r="U3" s="65"/>
      <c r="V3" s="65"/>
      <c r="W3" s="66"/>
      <c r="X3" s="65"/>
      <c r="Y3"/>
      <c r="Z3"/>
      <c r="AA3"/>
      <c r="AB3"/>
      <c r="AC3"/>
    </row>
    <row r="4" spans="12:29" s="18" customFormat="1" ht="30.75" customHeight="1" thickBot="1" x14ac:dyDescent="0.4">
      <c r="N4" s="4"/>
      <c r="O4" s="22" t="s">
        <v>24</v>
      </c>
      <c r="P4" s="22" t="s">
        <v>19</v>
      </c>
      <c r="Q4" s="22" t="s">
        <v>20</v>
      </c>
      <c r="R4" s="23" t="s">
        <v>21</v>
      </c>
      <c r="S4" s="39"/>
      <c r="T4" s="53" t="s">
        <v>4</v>
      </c>
      <c r="U4" s="53" t="s">
        <v>5</v>
      </c>
      <c r="V4" s="53" t="s">
        <v>6</v>
      </c>
      <c r="W4" s="53" t="s">
        <v>8</v>
      </c>
      <c r="X4" s="54" t="s">
        <v>7</v>
      </c>
      <c r="Y4"/>
      <c r="Z4"/>
      <c r="AA4"/>
      <c r="AB4"/>
      <c r="AC4"/>
    </row>
    <row r="5" spans="12:29" s="18" customFormat="1" ht="23.5" x14ac:dyDescent="0.55000000000000004">
      <c r="L5" s="40"/>
      <c r="M5" s="40"/>
      <c r="N5" s="4"/>
      <c r="O5" s="24">
        <v>1</v>
      </c>
      <c r="P5" s="25">
        <f>'Calculator with data'!A71</f>
        <v>19681</v>
      </c>
      <c r="Q5" s="26">
        <f t="shared" ref="Q5:Q10" si="0">P5-R$16</f>
        <v>-1628</v>
      </c>
      <c r="R5" s="27">
        <f t="shared" ref="R5:R10" si="1">Q5/R$16</f>
        <v>-7.6399643343188328E-2</v>
      </c>
      <c r="S5" s="39"/>
      <c r="T5" s="28">
        <f>'Calculator with data'!Z72</f>
        <v>0.48650959528785864</v>
      </c>
      <c r="U5" s="28">
        <f>'Calculator with data'!AA72</f>
        <v>0.32823484704541134</v>
      </c>
      <c r="V5" s="28">
        <f>'Calculator with data'!AB72</f>
        <v>8.8447653429602882E-2</v>
      </c>
      <c r="W5" s="28">
        <f>'Calculator with data'!AC72</f>
        <v>9.680790423712711E-2</v>
      </c>
      <c r="X5" s="28">
        <f t="shared" ref="X5:X11" si="2">SUM(T5:W5)</f>
        <v>1</v>
      </c>
      <c r="Y5"/>
      <c r="Z5"/>
      <c r="AA5"/>
      <c r="AB5"/>
      <c r="AC5"/>
    </row>
    <row r="6" spans="12:29" s="18" customFormat="1" x14ac:dyDescent="0.35">
      <c r="N6" s="4"/>
      <c r="O6" s="24">
        <v>2</v>
      </c>
      <c r="P6" s="25">
        <f>'Calculator with data'!B71</f>
        <v>22779</v>
      </c>
      <c r="Q6" s="26">
        <f t="shared" si="0"/>
        <v>1470</v>
      </c>
      <c r="R6" s="27">
        <f t="shared" si="1"/>
        <v>6.8984935942559486E-2</v>
      </c>
      <c r="S6" s="39"/>
      <c r="T6" s="28">
        <f>'Calculator with data'!AF72</f>
        <v>0.31814058956916103</v>
      </c>
      <c r="U6" s="28">
        <f>'Calculator with data'!AG72</f>
        <v>0.34671201814058955</v>
      </c>
      <c r="V6" s="28">
        <f>'Calculator with data'!AH72</f>
        <v>0.21814058956916099</v>
      </c>
      <c r="W6" s="28">
        <f>'Calculator with data'!AI72</f>
        <v>0.11700680272108843</v>
      </c>
      <c r="X6" s="28">
        <f t="shared" si="2"/>
        <v>1</v>
      </c>
      <c r="Y6"/>
      <c r="Z6"/>
      <c r="AA6"/>
      <c r="AB6"/>
      <c r="AC6"/>
    </row>
    <row r="7" spans="12:29" s="18" customFormat="1" x14ac:dyDescent="0.35">
      <c r="N7" s="4"/>
      <c r="O7" s="24">
        <v>3</v>
      </c>
      <c r="P7" s="25">
        <f>'Calculator with data'!C71</f>
        <v>20879</v>
      </c>
      <c r="Q7" s="26">
        <f t="shared" si="0"/>
        <v>-430</v>
      </c>
      <c r="R7" s="27">
        <f t="shared" si="1"/>
        <v>-2.0179266976394949E-2</v>
      </c>
      <c r="S7" s="39"/>
      <c r="T7" s="28">
        <f>'Calculator with data'!AL72</f>
        <v>0.39844234003009116</v>
      </c>
      <c r="U7" s="28">
        <f>'Calculator with data'!AM72</f>
        <v>0.36666961678024607</v>
      </c>
      <c r="V7" s="28">
        <f>'Calculator with data'!AN72</f>
        <v>0.15275688113992389</v>
      </c>
      <c r="W7" s="28">
        <f>'Calculator with data'!AO72</f>
        <v>8.2131162049738915E-2</v>
      </c>
      <c r="X7" s="28">
        <f t="shared" si="2"/>
        <v>1</v>
      </c>
      <c r="Y7"/>
      <c r="Z7"/>
      <c r="AA7"/>
      <c r="AB7"/>
      <c r="AC7"/>
    </row>
    <row r="8" spans="12:29" s="18" customFormat="1" x14ac:dyDescent="0.35">
      <c r="N8" s="4"/>
      <c r="O8" s="24">
        <v>4</v>
      </c>
      <c r="P8" s="25">
        <f>'Calculator with data'!D71</f>
        <v>21303</v>
      </c>
      <c r="Q8" s="26">
        <f t="shared" si="0"/>
        <v>-6</v>
      </c>
      <c r="R8" s="27">
        <f t="shared" si="1"/>
        <v>-2.8157116711248768E-4</v>
      </c>
      <c r="S8" s="39"/>
      <c r="T8" s="28">
        <f>'Calculator with data'!AR72</f>
        <v>0.35387942687212759</v>
      </c>
      <c r="U8" s="28">
        <f>'Calculator with data'!AS72</f>
        <v>0.41209335856537804</v>
      </c>
      <c r="V8" s="28">
        <f>'Calculator with data'!AT72</f>
        <v>0.16725241056141299</v>
      </c>
      <c r="W8" s="28">
        <f>'Calculator with data'!AU72</f>
        <v>6.6774804001081378E-2</v>
      </c>
      <c r="X8" s="28">
        <f t="shared" si="2"/>
        <v>1</v>
      </c>
      <c r="Y8"/>
      <c r="Z8"/>
      <c r="AA8"/>
      <c r="AB8"/>
      <c r="AC8"/>
    </row>
    <row r="9" spans="12:29" s="18" customFormat="1" x14ac:dyDescent="0.35">
      <c r="N9" s="4"/>
      <c r="O9" s="24">
        <v>5</v>
      </c>
      <c r="P9" s="25">
        <f>'Calculator with data'!E71</f>
        <v>20826</v>
      </c>
      <c r="Q9" s="26">
        <f t="shared" si="0"/>
        <v>-483</v>
      </c>
      <c r="R9" s="27">
        <f t="shared" si="1"/>
        <v>-2.2666478952555257E-2</v>
      </c>
      <c r="S9" s="39"/>
      <c r="T9" s="28">
        <f>'Calculator with data'!AX72</f>
        <v>0.20103000179651476</v>
      </c>
      <c r="U9" s="28">
        <f>'Calculator with data'!AY72</f>
        <v>0.50547937002215704</v>
      </c>
      <c r="V9" s="28">
        <f>'Calculator with data'!AZ72</f>
        <v>0.19977244146356068</v>
      </c>
      <c r="W9" s="28">
        <f>'Calculator with data'!BA72</f>
        <v>9.3718186717767535E-2</v>
      </c>
      <c r="X9" s="28">
        <f t="shared" si="2"/>
        <v>1</v>
      </c>
      <c r="Y9"/>
      <c r="Z9"/>
      <c r="AA9"/>
      <c r="AB9"/>
      <c r="AC9"/>
    </row>
    <row r="10" spans="12:29" s="18" customFormat="1" x14ac:dyDescent="0.35">
      <c r="N10" s="4"/>
      <c r="O10" s="24">
        <v>6</v>
      </c>
      <c r="P10" s="25">
        <f>'Calculator with data'!F71</f>
        <v>22386</v>
      </c>
      <c r="Q10" s="26">
        <f t="shared" si="0"/>
        <v>1077</v>
      </c>
      <c r="R10" s="27">
        <f t="shared" si="1"/>
        <v>5.054202449669154E-2</v>
      </c>
      <c r="S10" s="39"/>
      <c r="T10" s="28">
        <f>'Calculator with data'!BD72</f>
        <v>0.32641435817401482</v>
      </c>
      <c r="U10" s="28">
        <f>'Calculator with data'!BE72</f>
        <v>0.50050721810378462</v>
      </c>
      <c r="V10" s="28">
        <f>'Calculator with data'!BF72</f>
        <v>0.10409676160749122</v>
      </c>
      <c r="W10" s="28">
        <f>'Calculator with data'!BG72</f>
        <v>6.8981662114709325E-2</v>
      </c>
      <c r="X10" s="28">
        <f t="shared" si="2"/>
        <v>1</v>
      </c>
      <c r="Y10"/>
      <c r="Z10"/>
      <c r="AA10"/>
      <c r="AB10"/>
      <c r="AC10"/>
    </row>
    <row r="11" spans="12:29" s="18" customFormat="1" x14ac:dyDescent="0.35">
      <c r="N11" s="4"/>
      <c r="O11" s="29" t="s">
        <v>7</v>
      </c>
      <c r="P11" s="42">
        <f>SUM(P5:P10)</f>
        <v>127854</v>
      </c>
      <c r="Q11" s="29"/>
      <c r="R11" s="30">
        <f>MAX(R5:R10)-MIN(R5:R10)</f>
        <v>0.14538457928574783</v>
      </c>
      <c r="S11" s="39"/>
      <c r="T11" s="31">
        <f>'Calculator with data'!BJ72</f>
        <v>0.33435096344461185</v>
      </c>
      <c r="U11" s="31">
        <f>'Calculator with data'!BK72</f>
        <v>0.41779663256944993</v>
      </c>
      <c r="V11" s="31">
        <f>'Calculator with data'!BL72</f>
        <v>0.15950360796130361</v>
      </c>
      <c r="W11" s="31">
        <f>'Calculator with data'!BM72</f>
        <v>8.8348796024634579E-2</v>
      </c>
      <c r="X11" s="31">
        <f t="shared" si="2"/>
        <v>1</v>
      </c>
      <c r="Y11"/>
      <c r="Z11"/>
      <c r="AA11"/>
      <c r="AB11"/>
      <c r="AC11"/>
    </row>
    <row r="12" spans="12:29" s="18" customFormat="1" x14ac:dyDescent="0.35">
      <c r="N12" s="4"/>
      <c r="O12" s="32"/>
      <c r="P12" s="33"/>
      <c r="Q12" s="34"/>
      <c r="R12" s="34"/>
      <c r="S12" s="39"/>
      <c r="T12" s="24"/>
      <c r="U12" s="24"/>
      <c r="V12" s="24"/>
      <c r="W12" s="24"/>
      <c r="X12" s="24"/>
      <c r="Y12"/>
      <c r="Z12"/>
      <c r="AA12"/>
      <c r="AB12"/>
      <c r="AC12"/>
    </row>
    <row r="13" spans="12:29" s="18" customFormat="1" x14ac:dyDescent="0.35">
      <c r="N13" s="4"/>
      <c r="O13" s="21"/>
      <c r="P13" s="21"/>
      <c r="Q13" s="34" t="s">
        <v>26</v>
      </c>
      <c r="R13" s="26">
        <f>MAX(P5:P10)</f>
        <v>22779</v>
      </c>
      <c r="S13" s="39"/>
      <c r="T13" s="67"/>
      <c r="U13" s="67"/>
      <c r="V13" s="67"/>
      <c r="W13" s="67"/>
      <c r="X13" s="21"/>
      <c r="Y13"/>
      <c r="Z13"/>
      <c r="AA13"/>
      <c r="AB13"/>
      <c r="AC13"/>
    </row>
    <row r="14" spans="12:29" s="18" customFormat="1" x14ac:dyDescent="0.35">
      <c r="N14" s="4"/>
      <c r="O14" s="21"/>
      <c r="P14" s="21"/>
      <c r="Q14" s="34" t="s">
        <v>27</v>
      </c>
      <c r="R14" s="26">
        <f>MIN(P5:P10)</f>
        <v>19681</v>
      </c>
      <c r="S14" s="39"/>
      <c r="T14" s="67"/>
      <c r="U14" s="67"/>
      <c r="V14" s="67"/>
      <c r="W14" s="67"/>
      <c r="X14" s="21"/>
      <c r="Y14"/>
      <c r="Z14"/>
      <c r="AA14"/>
      <c r="AB14"/>
      <c r="AC14"/>
    </row>
    <row r="15" spans="12:29" s="18" customFormat="1" x14ac:dyDescent="0.35">
      <c r="N15" s="4"/>
      <c r="O15" s="21"/>
      <c r="P15" s="21"/>
      <c r="Q15" s="35" t="s">
        <v>22</v>
      </c>
      <c r="R15" s="26">
        <f>R13-R14</f>
        <v>3098</v>
      </c>
      <c r="S15" s="39"/>
      <c r="T15" s="36"/>
      <c r="U15" s="36"/>
      <c r="V15" s="36"/>
      <c r="W15" s="36"/>
      <c r="X15" s="21"/>
      <c r="Y15"/>
      <c r="Z15"/>
      <c r="AA15"/>
      <c r="AB15"/>
      <c r="AC15"/>
    </row>
    <row r="16" spans="12:29" s="18" customFormat="1" x14ac:dyDescent="0.35">
      <c r="N16" s="4"/>
      <c r="O16" s="21"/>
      <c r="P16" s="21"/>
      <c r="Q16" s="34" t="s">
        <v>28</v>
      </c>
      <c r="R16" s="26">
        <f>P11/6</f>
        <v>21309</v>
      </c>
      <c r="S16" s="39"/>
      <c r="T16" s="36"/>
      <c r="U16" s="36"/>
      <c r="V16" s="36"/>
      <c r="W16" s="36"/>
      <c r="X16" s="21"/>
      <c r="Y16"/>
      <c r="Z16"/>
      <c r="AA16"/>
      <c r="AB16"/>
      <c r="AC16"/>
    </row>
    <row r="17" spans="1:66" s="18" customFormat="1" x14ac:dyDescent="0.35">
      <c r="N17" s="4"/>
      <c r="O17" s="21"/>
      <c r="P17" s="21"/>
      <c r="Q17" s="34" t="s">
        <v>23</v>
      </c>
      <c r="R17" s="37">
        <f>MAX(R5:R10)-MIN(R5:R10)</f>
        <v>0.14538457928574783</v>
      </c>
      <c r="S17" s="39"/>
      <c r="T17" s="36"/>
      <c r="U17" s="36"/>
      <c r="V17" s="36"/>
      <c r="W17" s="36"/>
      <c r="X17" s="21"/>
      <c r="Y17"/>
      <c r="Z17"/>
      <c r="AA17"/>
      <c r="AB17"/>
      <c r="AC17"/>
    </row>
    <row r="18" spans="1:66" s="18" customFormat="1" x14ac:dyDescent="0.35">
      <c r="N18" s="4"/>
      <c r="O18" s="15"/>
      <c r="P18" s="16"/>
      <c r="Q18" s="16"/>
      <c r="R18" s="16"/>
      <c r="S18"/>
      <c r="T18"/>
      <c r="U18"/>
      <c r="V18"/>
      <c r="W18"/>
      <c r="X18"/>
      <c r="Y18"/>
      <c r="Z18"/>
      <c r="AA18"/>
      <c r="AB18"/>
      <c r="AC18"/>
    </row>
    <row r="19" spans="1:66" s="18" customFormat="1" x14ac:dyDescent="0.35">
      <c r="N19" s="4"/>
      <c r="O19" s="43" t="s">
        <v>34</v>
      </c>
      <c r="P19" s="44"/>
      <c r="Z19"/>
      <c r="AA19"/>
      <c r="AB19"/>
      <c r="AC19"/>
    </row>
    <row r="20" spans="1:66" s="18" customFormat="1" x14ac:dyDescent="0.35">
      <c r="N20" s="4"/>
      <c r="O20" s="4"/>
      <c r="Z20"/>
      <c r="AA20"/>
      <c r="AB20"/>
      <c r="AC20"/>
    </row>
    <row r="21" spans="1:66" x14ac:dyDescent="0.35">
      <c r="A21" s="62" t="s">
        <v>16</v>
      </c>
      <c r="B21" s="62"/>
      <c r="C21" s="62"/>
      <c r="D21" s="62"/>
      <c r="E21" s="62"/>
      <c r="F21" s="62"/>
      <c r="H21" s="62" t="s">
        <v>186</v>
      </c>
      <c r="I21" s="62"/>
      <c r="J21" s="62"/>
      <c r="K21" s="62"/>
      <c r="L21" s="62"/>
      <c r="M21" s="62"/>
      <c r="Y21" s="57" t="s">
        <v>14</v>
      </c>
      <c r="Z21" s="57"/>
      <c r="AA21" s="57"/>
      <c r="AB21" s="57"/>
      <c r="AC21" s="57"/>
      <c r="AD21" s="58"/>
      <c r="AE21" s="57" t="s">
        <v>15</v>
      </c>
      <c r="AF21" s="57"/>
      <c r="AG21" s="57"/>
      <c r="AH21" s="57"/>
      <c r="AI21" s="57"/>
      <c r="AJ21" s="59"/>
      <c r="AK21" s="57" t="s">
        <v>9</v>
      </c>
      <c r="AL21" s="57"/>
      <c r="AM21" s="57"/>
      <c r="AN21" s="57"/>
      <c r="AO21" s="57"/>
      <c r="AP21" s="59"/>
      <c r="AQ21" s="63" t="s">
        <v>10</v>
      </c>
      <c r="AR21" s="63"/>
      <c r="AS21" s="63"/>
      <c r="AT21" s="63"/>
      <c r="AU21" s="63"/>
      <c r="AV21" s="59"/>
      <c r="AW21" s="63" t="s">
        <v>11</v>
      </c>
      <c r="AX21" s="63"/>
      <c r="AY21" s="63"/>
      <c r="AZ21" s="63"/>
      <c r="BA21" s="63"/>
      <c r="BB21" s="59"/>
      <c r="BC21" s="63" t="s">
        <v>12</v>
      </c>
      <c r="BD21" s="63"/>
      <c r="BE21" s="63"/>
      <c r="BF21" s="63"/>
      <c r="BG21" s="63"/>
      <c r="BH21" s="59"/>
      <c r="BI21" s="59"/>
      <c r="BJ21" s="59"/>
      <c r="BK21" s="59"/>
      <c r="BL21" s="59"/>
      <c r="BM21" s="59"/>
      <c r="BN21" s="59"/>
    </row>
    <row r="22" spans="1:66" s="2" customFormat="1" ht="43.5" x14ac:dyDescent="0.35">
      <c r="A22" s="56" t="s">
        <v>14</v>
      </c>
      <c r="B22" s="56" t="s">
        <v>15</v>
      </c>
      <c r="C22" s="56" t="s">
        <v>9</v>
      </c>
      <c r="D22" s="56" t="s">
        <v>10</v>
      </c>
      <c r="E22" s="56" t="s">
        <v>11</v>
      </c>
      <c r="F22" s="56" t="s">
        <v>12</v>
      </c>
      <c r="H22" s="56" t="s">
        <v>14</v>
      </c>
      <c r="I22" s="56" t="s">
        <v>15</v>
      </c>
      <c r="J22" s="56" t="s">
        <v>9</v>
      </c>
      <c r="K22" s="56" t="s">
        <v>10</v>
      </c>
      <c r="L22" s="56" t="s">
        <v>11</v>
      </c>
      <c r="M22" s="56" t="s">
        <v>12</v>
      </c>
      <c r="N22" s="55" t="s">
        <v>122</v>
      </c>
      <c r="O22" s="41" t="s">
        <v>13</v>
      </c>
      <c r="P22" s="3" t="s">
        <v>0</v>
      </c>
      <c r="Q22" s="3" t="s">
        <v>35</v>
      </c>
      <c r="R22" s="3" t="s">
        <v>17</v>
      </c>
      <c r="S22" s="3" t="s">
        <v>36</v>
      </c>
      <c r="T22" s="3" t="s">
        <v>5</v>
      </c>
      <c r="U22" s="3" t="s">
        <v>6</v>
      </c>
      <c r="V22" s="3" t="s">
        <v>8</v>
      </c>
      <c r="W22" s="14"/>
      <c r="Y22" s="56" t="s">
        <v>17</v>
      </c>
      <c r="Z22" s="60" t="s">
        <v>36</v>
      </c>
      <c r="AA22" s="60" t="s">
        <v>5</v>
      </c>
      <c r="AB22" s="60" t="s">
        <v>6</v>
      </c>
      <c r="AC22" s="60" t="s">
        <v>8</v>
      </c>
      <c r="AD22" s="14"/>
      <c r="AE22" s="56" t="str">
        <f>Y22</f>
        <v>Total CVAP</v>
      </c>
      <c r="AF22" s="60" t="str">
        <f>Z22</f>
        <v>NH Asian  CVAP</v>
      </c>
      <c r="AG22" s="60" t="str">
        <f>AA22</f>
        <v>NH White CVAP</v>
      </c>
      <c r="AH22" s="60" t="str">
        <f>AB22</f>
        <v>Hispanic CVAP</v>
      </c>
      <c r="AI22" s="60" t="str">
        <f>AC22</f>
        <v>NH Other CVAP</v>
      </c>
      <c r="AJ22" s="56"/>
      <c r="AK22" s="56" t="s">
        <v>17</v>
      </c>
      <c r="AL22" s="60" t="s">
        <v>36</v>
      </c>
      <c r="AM22" s="60" t="s">
        <v>5</v>
      </c>
      <c r="AN22" s="60" t="s">
        <v>6</v>
      </c>
      <c r="AO22" s="60" t="s">
        <v>8</v>
      </c>
      <c r="AP22" s="56"/>
      <c r="AQ22" s="56" t="s">
        <v>17</v>
      </c>
      <c r="AR22" s="60" t="s">
        <v>36</v>
      </c>
      <c r="AS22" s="60" t="s">
        <v>5</v>
      </c>
      <c r="AT22" s="60" t="s">
        <v>6</v>
      </c>
      <c r="AU22" s="60" t="s">
        <v>8</v>
      </c>
      <c r="AV22" s="56"/>
      <c r="AW22" s="56" t="s">
        <v>17</v>
      </c>
      <c r="AX22" s="60" t="s">
        <v>36</v>
      </c>
      <c r="AY22" s="60" t="s">
        <v>5</v>
      </c>
      <c r="AZ22" s="60" t="s">
        <v>6</v>
      </c>
      <c r="BA22" s="60" t="s">
        <v>8</v>
      </c>
      <c r="BB22" s="56"/>
      <c r="BC22" s="56" t="s">
        <v>17</v>
      </c>
      <c r="BD22" s="60" t="s">
        <v>36</v>
      </c>
      <c r="BE22" s="60" t="s">
        <v>5</v>
      </c>
      <c r="BF22" s="60" t="s">
        <v>6</v>
      </c>
      <c r="BG22" s="60" t="s">
        <v>8</v>
      </c>
      <c r="BH22" s="14"/>
      <c r="BI22" s="56" t="s">
        <v>17</v>
      </c>
      <c r="BJ22" s="60" t="s">
        <v>36</v>
      </c>
      <c r="BK22" s="60" t="s">
        <v>5</v>
      </c>
      <c r="BL22" s="60" t="s">
        <v>6</v>
      </c>
      <c r="BM22" s="60" t="s">
        <v>8</v>
      </c>
      <c r="BN22" s="56"/>
    </row>
    <row r="23" spans="1:66" x14ac:dyDescent="0.35">
      <c r="A23">
        <f>H23*$Q23</f>
        <v>0</v>
      </c>
      <c r="B23">
        <f t="shared" ref="B23:F40" si="3">I23*$Q23</f>
        <v>0</v>
      </c>
      <c r="C23">
        <f t="shared" si="3"/>
        <v>0</v>
      </c>
      <c r="D23">
        <f t="shared" si="3"/>
        <v>0</v>
      </c>
      <c r="E23">
        <f t="shared" si="3"/>
        <v>0</v>
      </c>
      <c r="F23">
        <f t="shared" si="3"/>
        <v>0</v>
      </c>
      <c r="H23">
        <f>IF($O23=1,1,0)</f>
        <v>1</v>
      </c>
      <c r="I23">
        <f>IF($O23=2,1,0)</f>
        <v>0</v>
      </c>
      <c r="J23">
        <f>IF($O23=3,1,0)</f>
        <v>0</v>
      </c>
      <c r="K23">
        <f>IF($O23=4,1,0)</f>
        <v>0</v>
      </c>
      <c r="L23">
        <f>IF($O23=5,1,0)</f>
        <v>0</v>
      </c>
      <c r="M23">
        <f>IF($O23=6,1,0)</f>
        <v>0</v>
      </c>
      <c r="N23" s="4">
        <v>1</v>
      </c>
      <c r="O23" s="13">
        <v>1</v>
      </c>
      <c r="P23" s="18" t="s">
        <v>74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8"/>
      <c r="X23" s="19"/>
      <c r="Y23" s="12">
        <f t="shared" ref="Y23:Y69" si="4">$H23*$R23</f>
        <v>0</v>
      </c>
      <c r="Z23" s="12">
        <f t="shared" ref="Z23:Z69" si="5">$H23*$S23</f>
        <v>0</v>
      </c>
      <c r="AA23" s="12">
        <f t="shared" ref="AA23:AA69" si="6">$H23*$T23</f>
        <v>0</v>
      </c>
      <c r="AB23" s="12">
        <f t="shared" ref="AB23:AB69" si="7">$H23*$U23</f>
        <v>0</v>
      </c>
      <c r="AC23" s="12">
        <f t="shared" ref="AC23:AC69" si="8">$H23*$V23</f>
        <v>0</v>
      </c>
      <c r="AD23" s="12"/>
      <c r="AE23" s="12">
        <f t="shared" ref="AE23:AE69" si="9">$I23*$R23</f>
        <v>0</v>
      </c>
      <c r="AF23" s="12">
        <f t="shared" ref="AF23:AF69" si="10">$I23*$S23</f>
        <v>0</v>
      </c>
      <c r="AG23" s="12">
        <f t="shared" ref="AG23:AG69" si="11">$I23*$T23</f>
        <v>0</v>
      </c>
      <c r="AH23" s="12">
        <f t="shared" ref="AH23:AH69" si="12">$I23*$U23</f>
        <v>0</v>
      </c>
      <c r="AI23" s="12">
        <f t="shared" ref="AI23:AI69" si="13">$I23*$V23</f>
        <v>0</v>
      </c>
      <c r="AK23" s="12">
        <f t="shared" ref="AK23:AK69" si="14">$J23*$R23</f>
        <v>0</v>
      </c>
      <c r="AL23" s="12">
        <f t="shared" ref="AL23:AL69" si="15">$J23*$S23</f>
        <v>0</v>
      </c>
      <c r="AM23" s="12">
        <f t="shared" ref="AM23:AM69" si="16">$J23*$T23</f>
        <v>0</v>
      </c>
      <c r="AN23" s="12">
        <f t="shared" ref="AN23:AN69" si="17">$J23*$U23</f>
        <v>0</v>
      </c>
      <c r="AO23" s="12">
        <f t="shared" ref="AO23:AO69" si="18">$J23*$V23</f>
        <v>0</v>
      </c>
      <c r="AP23"/>
      <c r="AQ23" s="12">
        <f t="shared" ref="AQ23:AQ69" si="19">$K23*$R23</f>
        <v>0</v>
      </c>
      <c r="AR23" s="12">
        <f t="shared" ref="AR23:AR69" si="20">$K23*$S23</f>
        <v>0</v>
      </c>
      <c r="AS23" s="12">
        <f t="shared" ref="AS23:AS69" si="21">$K23*$T23</f>
        <v>0</v>
      </c>
      <c r="AT23" s="12">
        <f t="shared" ref="AT23:AT69" si="22">$K23*$U23</f>
        <v>0</v>
      </c>
      <c r="AU23" s="12">
        <f t="shared" ref="AU23:AU69" si="23">$K23*$V23</f>
        <v>0</v>
      </c>
      <c r="AW23" s="12">
        <f t="shared" ref="AW23:AW69" si="24">$L23*$R23</f>
        <v>0</v>
      </c>
      <c r="AX23" s="12">
        <f t="shared" ref="AX23:AX69" si="25">$L23*$S23</f>
        <v>0</v>
      </c>
      <c r="AY23" s="12">
        <f t="shared" ref="AY23:AY69" si="26">$L23*$T23</f>
        <v>0</v>
      </c>
      <c r="AZ23" s="12">
        <f t="shared" ref="AZ23:AZ69" si="27">$L23*$U23</f>
        <v>0</v>
      </c>
      <c r="BA23" s="12">
        <f t="shared" ref="BA23:BA69" si="28">$L23*$V23</f>
        <v>0</v>
      </c>
      <c r="BC23" s="12">
        <f t="shared" ref="BC23:BC69" si="29">$M23*$R23</f>
        <v>0</v>
      </c>
      <c r="BD23" s="12">
        <f t="shared" ref="BD23:BD69" si="30">$M23*$S23</f>
        <v>0</v>
      </c>
      <c r="BE23" s="12">
        <f t="shared" ref="BE23:BE69" si="31">$M23*$T23</f>
        <v>0</v>
      </c>
      <c r="BF23" s="12">
        <f t="shared" ref="BF23:BF69" si="32">$M23*$U23</f>
        <v>0</v>
      </c>
      <c r="BG23" s="12">
        <f t="shared" ref="BG23:BG69" si="33">$M23*$V23</f>
        <v>0</v>
      </c>
      <c r="BH23" s="12"/>
      <c r="BI23" s="12">
        <f>Y23+AE23+AK23+AQ23+AW23+BC23</f>
        <v>0</v>
      </c>
      <c r="BJ23" s="12">
        <f t="shared" ref="BJ23:BM38" si="34">Z23+AF23+AL23+AR23+AX23+BD23</f>
        <v>0</v>
      </c>
      <c r="BK23" s="12">
        <f t="shared" si="34"/>
        <v>0</v>
      </c>
      <c r="BL23" s="12">
        <f t="shared" si="34"/>
        <v>0</v>
      </c>
      <c r="BM23" s="12">
        <f t="shared" si="34"/>
        <v>0</v>
      </c>
    </row>
    <row r="24" spans="1:66" x14ac:dyDescent="0.35">
      <c r="A24">
        <f t="shared" ref="A24:A55" si="35">H24*$Q24</f>
        <v>26</v>
      </c>
      <c r="B24">
        <f t="shared" si="3"/>
        <v>0</v>
      </c>
      <c r="C24">
        <f t="shared" si="3"/>
        <v>0</v>
      </c>
      <c r="D24">
        <f t="shared" si="3"/>
        <v>0</v>
      </c>
      <c r="E24">
        <f t="shared" si="3"/>
        <v>0</v>
      </c>
      <c r="F24">
        <f t="shared" si="3"/>
        <v>0</v>
      </c>
      <c r="H24">
        <f t="shared" ref="H24:H69" si="36">IF($O24=1,1,0)</f>
        <v>1</v>
      </c>
      <c r="I24">
        <f t="shared" ref="I24:I69" si="37">IF($O24=2,1,0)</f>
        <v>0</v>
      </c>
      <c r="J24">
        <f t="shared" ref="J24:J69" si="38">IF($O24=3,1,0)</f>
        <v>0</v>
      </c>
      <c r="K24">
        <f t="shared" ref="K24:K69" si="39">IF($O24=4,1,0)</f>
        <v>0</v>
      </c>
      <c r="L24">
        <f t="shared" ref="L24:L69" si="40">IF($O24=5,1,0)</f>
        <v>0</v>
      </c>
      <c r="M24">
        <f t="shared" ref="M24:M69" si="41">IF($O24=6,1,0)</f>
        <v>0</v>
      </c>
      <c r="N24" s="4">
        <v>1</v>
      </c>
      <c r="O24" s="13">
        <v>1</v>
      </c>
      <c r="P24" s="18" t="s">
        <v>76</v>
      </c>
      <c r="Q24" s="19">
        <v>26</v>
      </c>
      <c r="R24" s="19">
        <v>29</v>
      </c>
      <c r="S24" s="19">
        <v>4</v>
      </c>
      <c r="T24" s="19">
        <v>2</v>
      </c>
      <c r="U24" s="19">
        <v>4</v>
      </c>
      <c r="V24" s="19">
        <v>19</v>
      </c>
      <c r="W24" s="18"/>
      <c r="X24" s="19"/>
      <c r="Y24" s="12">
        <f t="shared" si="4"/>
        <v>29</v>
      </c>
      <c r="Z24" s="12">
        <f t="shared" si="5"/>
        <v>4</v>
      </c>
      <c r="AA24" s="12">
        <f t="shared" si="6"/>
        <v>2</v>
      </c>
      <c r="AB24" s="12">
        <f t="shared" si="7"/>
        <v>4</v>
      </c>
      <c r="AC24" s="12">
        <f t="shared" si="8"/>
        <v>19</v>
      </c>
      <c r="AD24" s="12"/>
      <c r="AE24" s="12">
        <f t="shared" si="9"/>
        <v>0</v>
      </c>
      <c r="AF24" s="12">
        <f t="shared" si="10"/>
        <v>0</v>
      </c>
      <c r="AG24" s="12">
        <f t="shared" si="11"/>
        <v>0</v>
      </c>
      <c r="AH24" s="12">
        <f t="shared" si="12"/>
        <v>0</v>
      </c>
      <c r="AI24" s="12">
        <f t="shared" si="13"/>
        <v>0</v>
      </c>
      <c r="AK24" s="12">
        <f t="shared" si="14"/>
        <v>0</v>
      </c>
      <c r="AL24" s="12">
        <f t="shared" si="15"/>
        <v>0</v>
      </c>
      <c r="AM24" s="12">
        <f t="shared" si="16"/>
        <v>0</v>
      </c>
      <c r="AN24" s="12">
        <f t="shared" si="17"/>
        <v>0</v>
      </c>
      <c r="AO24" s="12">
        <f t="shared" si="18"/>
        <v>0</v>
      </c>
      <c r="AP24"/>
      <c r="AQ24" s="12">
        <f t="shared" si="19"/>
        <v>0</v>
      </c>
      <c r="AR24" s="12">
        <f t="shared" si="20"/>
        <v>0</v>
      </c>
      <c r="AS24" s="12">
        <f t="shared" si="21"/>
        <v>0</v>
      </c>
      <c r="AT24" s="12">
        <f t="shared" si="22"/>
        <v>0</v>
      </c>
      <c r="AU24" s="12">
        <f t="shared" si="23"/>
        <v>0</v>
      </c>
      <c r="AW24" s="12">
        <f t="shared" si="24"/>
        <v>0</v>
      </c>
      <c r="AX24" s="12">
        <f t="shared" si="25"/>
        <v>0</v>
      </c>
      <c r="AY24" s="12">
        <f t="shared" si="26"/>
        <v>0</v>
      </c>
      <c r="AZ24" s="12">
        <f t="shared" si="27"/>
        <v>0</v>
      </c>
      <c r="BA24" s="12">
        <f t="shared" si="28"/>
        <v>0</v>
      </c>
      <c r="BC24" s="12">
        <f t="shared" si="29"/>
        <v>0</v>
      </c>
      <c r="BD24" s="12">
        <f t="shared" si="30"/>
        <v>0</v>
      </c>
      <c r="BE24" s="12">
        <f t="shared" si="31"/>
        <v>0</v>
      </c>
      <c r="BF24" s="12">
        <f t="shared" si="32"/>
        <v>0</v>
      </c>
      <c r="BG24" s="12">
        <f t="shared" si="33"/>
        <v>0</v>
      </c>
      <c r="BH24" s="12"/>
      <c r="BI24" s="12">
        <f t="shared" ref="BI24:BI58" si="42">Y24+AE24+AK24+AQ24+AW24+BC24</f>
        <v>29</v>
      </c>
      <c r="BJ24" s="12">
        <f t="shared" si="34"/>
        <v>4</v>
      </c>
      <c r="BK24" s="12">
        <f t="shared" si="34"/>
        <v>2</v>
      </c>
      <c r="BL24" s="12">
        <f t="shared" si="34"/>
        <v>4</v>
      </c>
      <c r="BM24" s="12">
        <f t="shared" si="34"/>
        <v>19</v>
      </c>
    </row>
    <row r="25" spans="1:66" s="17" customFormat="1" x14ac:dyDescent="0.35">
      <c r="A25" s="18">
        <f t="shared" ref="A25:A28" si="43">H25*$Q25</f>
        <v>42</v>
      </c>
      <c r="B25" s="18">
        <f t="shared" ref="B25:B28" si="44">I25*$Q25</f>
        <v>0</v>
      </c>
      <c r="C25" s="18">
        <f t="shared" ref="C25:C28" si="45">J25*$Q25</f>
        <v>0</v>
      </c>
      <c r="D25" s="18">
        <f t="shared" ref="D25:D28" si="46">K25*$Q25</f>
        <v>0</v>
      </c>
      <c r="E25" s="18">
        <f t="shared" ref="E25:E28" si="47">L25*$Q25</f>
        <v>0</v>
      </c>
      <c r="F25" s="18">
        <f t="shared" ref="F25:F28" si="48">M25*$Q25</f>
        <v>0</v>
      </c>
      <c r="G25" s="18"/>
      <c r="H25" s="18">
        <f t="shared" si="36"/>
        <v>1</v>
      </c>
      <c r="I25" s="18">
        <f t="shared" si="37"/>
        <v>0</v>
      </c>
      <c r="J25" s="18">
        <f t="shared" si="38"/>
        <v>0</v>
      </c>
      <c r="K25" s="18">
        <f t="shared" si="39"/>
        <v>0</v>
      </c>
      <c r="L25" s="18">
        <f t="shared" si="40"/>
        <v>0</v>
      </c>
      <c r="M25" s="18">
        <f t="shared" si="41"/>
        <v>0</v>
      </c>
      <c r="N25" s="4">
        <v>1</v>
      </c>
      <c r="O25" s="52">
        <v>1</v>
      </c>
      <c r="P25" s="18" t="s">
        <v>77</v>
      </c>
      <c r="Q25" s="19">
        <v>42</v>
      </c>
      <c r="R25" s="19">
        <v>43</v>
      </c>
      <c r="S25" s="19">
        <v>11</v>
      </c>
      <c r="T25" s="19">
        <v>4</v>
      </c>
      <c r="U25" s="19">
        <v>2</v>
      </c>
      <c r="V25" s="19">
        <v>26</v>
      </c>
      <c r="W25" s="18"/>
      <c r="X25" s="19"/>
      <c r="Y25" s="12">
        <f t="shared" si="4"/>
        <v>43</v>
      </c>
      <c r="Z25" s="12">
        <f t="shared" si="5"/>
        <v>11</v>
      </c>
      <c r="AA25" s="12">
        <f t="shared" si="6"/>
        <v>4</v>
      </c>
      <c r="AB25" s="12">
        <f t="shared" si="7"/>
        <v>2</v>
      </c>
      <c r="AC25" s="12">
        <f t="shared" si="8"/>
        <v>26</v>
      </c>
      <c r="AD25" s="12"/>
      <c r="AE25" s="12">
        <f t="shared" si="9"/>
        <v>0</v>
      </c>
      <c r="AF25" s="12">
        <f t="shared" si="10"/>
        <v>0</v>
      </c>
      <c r="AG25" s="12">
        <f t="shared" si="11"/>
        <v>0</v>
      </c>
      <c r="AH25" s="12">
        <f t="shared" si="12"/>
        <v>0</v>
      </c>
      <c r="AI25" s="12">
        <f t="shared" si="13"/>
        <v>0</v>
      </c>
      <c r="AJ25" s="18"/>
      <c r="AK25" s="12">
        <f t="shared" si="14"/>
        <v>0</v>
      </c>
      <c r="AL25" s="12">
        <f t="shared" si="15"/>
        <v>0</v>
      </c>
      <c r="AM25" s="12">
        <f t="shared" si="16"/>
        <v>0</v>
      </c>
      <c r="AN25" s="12">
        <f t="shared" si="17"/>
        <v>0</v>
      </c>
      <c r="AO25" s="12">
        <f t="shared" si="18"/>
        <v>0</v>
      </c>
      <c r="AP25" s="18"/>
      <c r="AQ25" s="12">
        <f t="shared" si="19"/>
        <v>0</v>
      </c>
      <c r="AR25" s="12">
        <f t="shared" si="20"/>
        <v>0</v>
      </c>
      <c r="AS25" s="12">
        <f t="shared" si="21"/>
        <v>0</v>
      </c>
      <c r="AT25" s="12">
        <f t="shared" si="22"/>
        <v>0</v>
      </c>
      <c r="AU25" s="12">
        <f t="shared" si="23"/>
        <v>0</v>
      </c>
      <c r="AV25" s="18"/>
      <c r="AW25" s="12">
        <f t="shared" si="24"/>
        <v>0</v>
      </c>
      <c r="AX25" s="12">
        <f t="shared" si="25"/>
        <v>0</v>
      </c>
      <c r="AY25" s="12">
        <f t="shared" si="26"/>
        <v>0</v>
      </c>
      <c r="AZ25" s="12">
        <f t="shared" si="27"/>
        <v>0</v>
      </c>
      <c r="BA25" s="12">
        <f t="shared" si="28"/>
        <v>0</v>
      </c>
      <c r="BB25" s="18"/>
      <c r="BC25" s="12">
        <f t="shared" si="29"/>
        <v>0</v>
      </c>
      <c r="BD25" s="12">
        <f t="shared" si="30"/>
        <v>0</v>
      </c>
      <c r="BE25" s="12">
        <f t="shared" si="31"/>
        <v>0</v>
      </c>
      <c r="BF25" s="12">
        <f t="shared" si="32"/>
        <v>0</v>
      </c>
      <c r="BG25" s="12">
        <f t="shared" si="33"/>
        <v>0</v>
      </c>
      <c r="BH25" s="12"/>
      <c r="BI25" s="12">
        <f t="shared" si="42"/>
        <v>43</v>
      </c>
      <c r="BJ25" s="12">
        <f t="shared" si="34"/>
        <v>11</v>
      </c>
      <c r="BK25" s="12">
        <f t="shared" si="34"/>
        <v>4</v>
      </c>
      <c r="BL25" s="12">
        <f t="shared" si="34"/>
        <v>2</v>
      </c>
      <c r="BM25" s="12">
        <f t="shared" si="34"/>
        <v>26</v>
      </c>
    </row>
    <row r="26" spans="1:66" s="17" customFormat="1" x14ac:dyDescent="0.35">
      <c r="A26" s="18">
        <f t="shared" si="43"/>
        <v>54</v>
      </c>
      <c r="B26" s="18">
        <f t="shared" si="44"/>
        <v>0</v>
      </c>
      <c r="C26" s="18">
        <f t="shared" si="45"/>
        <v>0</v>
      </c>
      <c r="D26" s="18">
        <f t="shared" si="46"/>
        <v>0</v>
      </c>
      <c r="E26" s="18">
        <f t="shared" si="47"/>
        <v>0</v>
      </c>
      <c r="F26" s="18">
        <f t="shared" si="48"/>
        <v>0</v>
      </c>
      <c r="G26" s="18"/>
      <c r="H26" s="18">
        <f t="shared" si="36"/>
        <v>1</v>
      </c>
      <c r="I26" s="18">
        <f t="shared" si="37"/>
        <v>0</v>
      </c>
      <c r="J26" s="18">
        <f t="shared" si="38"/>
        <v>0</v>
      </c>
      <c r="K26" s="18">
        <f t="shared" si="39"/>
        <v>0</v>
      </c>
      <c r="L26" s="18">
        <f t="shared" si="40"/>
        <v>0</v>
      </c>
      <c r="M26" s="18">
        <f t="shared" si="41"/>
        <v>0</v>
      </c>
      <c r="N26" s="4">
        <v>1</v>
      </c>
      <c r="O26" s="52">
        <v>1</v>
      </c>
      <c r="P26" s="18" t="s">
        <v>78</v>
      </c>
      <c r="Q26" s="19">
        <v>54</v>
      </c>
      <c r="R26" s="19">
        <v>47</v>
      </c>
      <c r="S26" s="19">
        <v>19</v>
      </c>
      <c r="T26" s="19">
        <v>19</v>
      </c>
      <c r="U26" s="19">
        <v>6</v>
      </c>
      <c r="V26" s="19">
        <v>3</v>
      </c>
      <c r="W26" s="18"/>
      <c r="X26" s="19"/>
      <c r="Y26" s="12">
        <f t="shared" si="4"/>
        <v>47</v>
      </c>
      <c r="Z26" s="12">
        <f t="shared" si="5"/>
        <v>19</v>
      </c>
      <c r="AA26" s="12">
        <f t="shared" si="6"/>
        <v>19</v>
      </c>
      <c r="AB26" s="12">
        <f t="shared" si="7"/>
        <v>6</v>
      </c>
      <c r="AC26" s="12">
        <f t="shared" si="8"/>
        <v>3</v>
      </c>
      <c r="AD26" s="12"/>
      <c r="AE26" s="12">
        <f t="shared" si="9"/>
        <v>0</v>
      </c>
      <c r="AF26" s="12">
        <f t="shared" si="10"/>
        <v>0</v>
      </c>
      <c r="AG26" s="12">
        <f t="shared" si="11"/>
        <v>0</v>
      </c>
      <c r="AH26" s="12">
        <f t="shared" si="12"/>
        <v>0</v>
      </c>
      <c r="AI26" s="12">
        <f t="shared" si="13"/>
        <v>0</v>
      </c>
      <c r="AJ26" s="18"/>
      <c r="AK26" s="12">
        <f t="shared" si="14"/>
        <v>0</v>
      </c>
      <c r="AL26" s="12">
        <f t="shared" si="15"/>
        <v>0</v>
      </c>
      <c r="AM26" s="12">
        <f t="shared" si="16"/>
        <v>0</v>
      </c>
      <c r="AN26" s="12">
        <f t="shared" si="17"/>
        <v>0</v>
      </c>
      <c r="AO26" s="12">
        <f t="shared" si="18"/>
        <v>0</v>
      </c>
      <c r="AP26" s="18"/>
      <c r="AQ26" s="12">
        <f t="shared" si="19"/>
        <v>0</v>
      </c>
      <c r="AR26" s="12">
        <f t="shared" si="20"/>
        <v>0</v>
      </c>
      <c r="AS26" s="12">
        <f t="shared" si="21"/>
        <v>0</v>
      </c>
      <c r="AT26" s="12">
        <f t="shared" si="22"/>
        <v>0</v>
      </c>
      <c r="AU26" s="12">
        <f t="shared" si="23"/>
        <v>0</v>
      </c>
      <c r="AV26" s="18"/>
      <c r="AW26" s="12">
        <f t="shared" si="24"/>
        <v>0</v>
      </c>
      <c r="AX26" s="12">
        <f t="shared" si="25"/>
        <v>0</v>
      </c>
      <c r="AY26" s="12">
        <f t="shared" si="26"/>
        <v>0</v>
      </c>
      <c r="AZ26" s="12">
        <f t="shared" si="27"/>
        <v>0</v>
      </c>
      <c r="BA26" s="12">
        <f t="shared" si="28"/>
        <v>0</v>
      </c>
      <c r="BB26" s="18"/>
      <c r="BC26" s="12">
        <f t="shared" si="29"/>
        <v>0</v>
      </c>
      <c r="BD26" s="12">
        <f t="shared" si="30"/>
        <v>0</v>
      </c>
      <c r="BE26" s="12">
        <f t="shared" si="31"/>
        <v>0</v>
      </c>
      <c r="BF26" s="12">
        <f t="shared" si="32"/>
        <v>0</v>
      </c>
      <c r="BG26" s="12">
        <f t="shared" si="33"/>
        <v>0</v>
      </c>
      <c r="BH26" s="12"/>
      <c r="BI26" s="12">
        <f t="shared" si="42"/>
        <v>47</v>
      </c>
      <c r="BJ26" s="12">
        <f t="shared" si="34"/>
        <v>19</v>
      </c>
      <c r="BK26" s="12">
        <f t="shared" si="34"/>
        <v>19</v>
      </c>
      <c r="BL26" s="12">
        <f t="shared" si="34"/>
        <v>6</v>
      </c>
      <c r="BM26" s="12">
        <f t="shared" si="34"/>
        <v>3</v>
      </c>
    </row>
    <row r="27" spans="1:66" x14ac:dyDescent="0.35">
      <c r="A27" s="18">
        <f t="shared" si="43"/>
        <v>3408</v>
      </c>
      <c r="B27" s="18">
        <f t="shared" si="44"/>
        <v>0</v>
      </c>
      <c r="C27" s="18">
        <f t="shared" si="45"/>
        <v>0</v>
      </c>
      <c r="D27" s="18">
        <f t="shared" si="46"/>
        <v>0</v>
      </c>
      <c r="E27" s="18">
        <f t="shared" si="47"/>
        <v>0</v>
      </c>
      <c r="F27" s="18">
        <f t="shared" si="48"/>
        <v>0</v>
      </c>
      <c r="G27" s="18"/>
      <c r="H27" s="18">
        <f t="shared" si="36"/>
        <v>1</v>
      </c>
      <c r="I27" s="18">
        <f t="shared" si="37"/>
        <v>0</v>
      </c>
      <c r="J27" s="18">
        <f t="shared" si="38"/>
        <v>0</v>
      </c>
      <c r="K27" s="18">
        <f t="shared" si="39"/>
        <v>0</v>
      </c>
      <c r="L27" s="18">
        <f t="shared" si="40"/>
        <v>0</v>
      </c>
      <c r="M27" s="18">
        <f t="shared" si="41"/>
        <v>0</v>
      </c>
      <c r="N27" s="4">
        <v>1</v>
      </c>
      <c r="O27" s="52">
        <v>1</v>
      </c>
      <c r="P27" s="18" t="s">
        <v>79</v>
      </c>
      <c r="Q27" s="19">
        <v>3408</v>
      </c>
      <c r="R27" s="19">
        <v>2296</v>
      </c>
      <c r="S27" s="19">
        <v>1203</v>
      </c>
      <c r="T27" s="19">
        <v>452</v>
      </c>
      <c r="U27" s="19">
        <v>247</v>
      </c>
      <c r="V27" s="19">
        <v>394</v>
      </c>
      <c r="W27" s="18"/>
      <c r="X27" s="19"/>
      <c r="Y27" s="12">
        <f t="shared" si="4"/>
        <v>2296</v>
      </c>
      <c r="Z27" s="12">
        <f t="shared" si="5"/>
        <v>1203</v>
      </c>
      <c r="AA27" s="12">
        <f t="shared" si="6"/>
        <v>452</v>
      </c>
      <c r="AB27" s="12">
        <f t="shared" si="7"/>
        <v>247</v>
      </c>
      <c r="AC27" s="12">
        <f t="shared" si="8"/>
        <v>394</v>
      </c>
      <c r="AD27" s="12"/>
      <c r="AE27" s="12">
        <f t="shared" si="9"/>
        <v>0</v>
      </c>
      <c r="AF27" s="12">
        <f t="shared" si="10"/>
        <v>0</v>
      </c>
      <c r="AG27" s="12">
        <f t="shared" si="11"/>
        <v>0</v>
      </c>
      <c r="AH27" s="12">
        <f t="shared" si="12"/>
        <v>0</v>
      </c>
      <c r="AI27" s="12">
        <f t="shared" si="13"/>
        <v>0</v>
      </c>
      <c r="AK27" s="12">
        <f t="shared" si="14"/>
        <v>0</v>
      </c>
      <c r="AL27" s="12">
        <f t="shared" si="15"/>
        <v>0</v>
      </c>
      <c r="AM27" s="12">
        <f t="shared" si="16"/>
        <v>0</v>
      </c>
      <c r="AN27" s="12">
        <f t="shared" si="17"/>
        <v>0</v>
      </c>
      <c r="AO27" s="12">
        <f t="shared" si="18"/>
        <v>0</v>
      </c>
      <c r="AP27"/>
      <c r="AQ27" s="12">
        <f t="shared" si="19"/>
        <v>0</v>
      </c>
      <c r="AR27" s="12">
        <f t="shared" si="20"/>
        <v>0</v>
      </c>
      <c r="AS27" s="12">
        <f t="shared" si="21"/>
        <v>0</v>
      </c>
      <c r="AT27" s="12">
        <f t="shared" si="22"/>
        <v>0</v>
      </c>
      <c r="AU27" s="12">
        <f t="shared" si="23"/>
        <v>0</v>
      </c>
      <c r="AW27" s="12">
        <f t="shared" si="24"/>
        <v>0</v>
      </c>
      <c r="AX27" s="12">
        <f t="shared" si="25"/>
        <v>0</v>
      </c>
      <c r="AY27" s="12">
        <f t="shared" si="26"/>
        <v>0</v>
      </c>
      <c r="AZ27" s="12">
        <f t="shared" si="27"/>
        <v>0</v>
      </c>
      <c r="BA27" s="12">
        <f t="shared" si="28"/>
        <v>0</v>
      </c>
      <c r="BC27" s="12">
        <f t="shared" si="29"/>
        <v>0</v>
      </c>
      <c r="BD27" s="12">
        <f t="shared" si="30"/>
        <v>0</v>
      </c>
      <c r="BE27" s="12">
        <f t="shared" si="31"/>
        <v>0</v>
      </c>
      <c r="BF27" s="12">
        <f t="shared" si="32"/>
        <v>0</v>
      </c>
      <c r="BG27" s="12">
        <f t="shared" si="33"/>
        <v>0</v>
      </c>
      <c r="BH27" s="12"/>
      <c r="BI27" s="12">
        <f t="shared" si="42"/>
        <v>2296</v>
      </c>
      <c r="BJ27" s="12">
        <f t="shared" si="34"/>
        <v>1203</v>
      </c>
      <c r="BK27" s="12">
        <f t="shared" si="34"/>
        <v>452</v>
      </c>
      <c r="BL27" s="12">
        <f t="shared" si="34"/>
        <v>247</v>
      </c>
      <c r="BM27" s="12">
        <f t="shared" si="34"/>
        <v>394</v>
      </c>
    </row>
    <row r="28" spans="1:66" x14ac:dyDescent="0.35">
      <c r="A28" s="18">
        <f t="shared" si="43"/>
        <v>14773</v>
      </c>
      <c r="B28" s="18">
        <f t="shared" si="44"/>
        <v>0</v>
      </c>
      <c r="C28" s="18">
        <f t="shared" si="45"/>
        <v>0</v>
      </c>
      <c r="D28" s="18">
        <f t="shared" si="46"/>
        <v>0</v>
      </c>
      <c r="E28" s="18">
        <f t="shared" si="47"/>
        <v>0</v>
      </c>
      <c r="F28" s="18">
        <f t="shared" si="48"/>
        <v>0</v>
      </c>
      <c r="G28" s="18"/>
      <c r="H28" s="18">
        <f t="shared" si="36"/>
        <v>1</v>
      </c>
      <c r="I28" s="18">
        <f t="shared" si="37"/>
        <v>0</v>
      </c>
      <c r="J28" s="18">
        <f t="shared" si="38"/>
        <v>0</v>
      </c>
      <c r="K28" s="18">
        <f t="shared" si="39"/>
        <v>0</v>
      </c>
      <c r="L28" s="18">
        <f t="shared" si="40"/>
        <v>0</v>
      </c>
      <c r="M28" s="18">
        <f t="shared" si="41"/>
        <v>0</v>
      </c>
      <c r="N28" s="4">
        <v>1</v>
      </c>
      <c r="O28" s="52">
        <v>1</v>
      </c>
      <c r="P28" s="18" t="s">
        <v>80</v>
      </c>
      <c r="Q28" s="19">
        <v>14773</v>
      </c>
      <c r="R28" s="19">
        <v>7108</v>
      </c>
      <c r="S28" s="19">
        <v>3492</v>
      </c>
      <c r="T28" s="19">
        <v>2656</v>
      </c>
      <c r="U28" s="19">
        <v>431</v>
      </c>
      <c r="V28" s="19">
        <v>529</v>
      </c>
      <c r="W28" s="18"/>
      <c r="X28" s="19"/>
      <c r="Y28" s="12">
        <f t="shared" si="4"/>
        <v>7108</v>
      </c>
      <c r="Z28" s="12">
        <f t="shared" si="5"/>
        <v>3492</v>
      </c>
      <c r="AA28" s="12">
        <f t="shared" si="6"/>
        <v>2656</v>
      </c>
      <c r="AB28" s="12">
        <f t="shared" si="7"/>
        <v>431</v>
      </c>
      <c r="AC28" s="12">
        <f t="shared" si="8"/>
        <v>529</v>
      </c>
      <c r="AD28" s="12"/>
      <c r="AE28" s="12">
        <f t="shared" si="9"/>
        <v>0</v>
      </c>
      <c r="AF28" s="12">
        <f t="shared" si="10"/>
        <v>0</v>
      </c>
      <c r="AG28" s="12">
        <f t="shared" si="11"/>
        <v>0</v>
      </c>
      <c r="AH28" s="12">
        <f t="shared" si="12"/>
        <v>0</v>
      </c>
      <c r="AI28" s="12">
        <f t="shared" si="13"/>
        <v>0</v>
      </c>
      <c r="AK28" s="12">
        <f t="shared" si="14"/>
        <v>0</v>
      </c>
      <c r="AL28" s="12">
        <f t="shared" si="15"/>
        <v>0</v>
      </c>
      <c r="AM28" s="12">
        <f t="shared" si="16"/>
        <v>0</v>
      </c>
      <c r="AN28" s="12">
        <f t="shared" si="17"/>
        <v>0</v>
      </c>
      <c r="AO28" s="12">
        <f t="shared" si="18"/>
        <v>0</v>
      </c>
      <c r="AP28"/>
      <c r="AQ28" s="12">
        <f t="shared" si="19"/>
        <v>0</v>
      </c>
      <c r="AR28" s="12">
        <f t="shared" si="20"/>
        <v>0</v>
      </c>
      <c r="AS28" s="12">
        <f t="shared" si="21"/>
        <v>0</v>
      </c>
      <c r="AT28" s="12">
        <f t="shared" si="22"/>
        <v>0</v>
      </c>
      <c r="AU28" s="12">
        <f t="shared" si="23"/>
        <v>0</v>
      </c>
      <c r="AW28" s="12">
        <f t="shared" si="24"/>
        <v>0</v>
      </c>
      <c r="AX28" s="12">
        <f t="shared" si="25"/>
        <v>0</v>
      </c>
      <c r="AY28" s="12">
        <f t="shared" si="26"/>
        <v>0</v>
      </c>
      <c r="AZ28" s="12">
        <f t="shared" si="27"/>
        <v>0</v>
      </c>
      <c r="BA28" s="12">
        <f t="shared" si="28"/>
        <v>0</v>
      </c>
      <c r="BC28" s="12">
        <f t="shared" si="29"/>
        <v>0</v>
      </c>
      <c r="BD28" s="12">
        <f t="shared" si="30"/>
        <v>0</v>
      </c>
      <c r="BE28" s="12">
        <f t="shared" si="31"/>
        <v>0</v>
      </c>
      <c r="BF28" s="12">
        <f t="shared" si="32"/>
        <v>0</v>
      </c>
      <c r="BG28" s="12">
        <f t="shared" si="33"/>
        <v>0</v>
      </c>
      <c r="BH28" s="12"/>
      <c r="BI28" s="12">
        <f t="shared" si="42"/>
        <v>7108</v>
      </c>
      <c r="BJ28" s="12">
        <f t="shared" si="34"/>
        <v>3492</v>
      </c>
      <c r="BK28" s="12">
        <f t="shared" si="34"/>
        <v>2656</v>
      </c>
      <c r="BL28" s="12">
        <f t="shared" si="34"/>
        <v>431</v>
      </c>
      <c r="BM28" s="12">
        <f t="shared" si="34"/>
        <v>529</v>
      </c>
    </row>
    <row r="29" spans="1:66" x14ac:dyDescent="0.35">
      <c r="A29">
        <f t="shared" si="35"/>
        <v>588</v>
      </c>
      <c r="B29">
        <f t="shared" si="3"/>
        <v>0</v>
      </c>
      <c r="C29">
        <f t="shared" si="3"/>
        <v>0</v>
      </c>
      <c r="D29">
        <f t="shared" si="3"/>
        <v>0</v>
      </c>
      <c r="E29">
        <f t="shared" si="3"/>
        <v>0</v>
      </c>
      <c r="F29">
        <f t="shared" si="3"/>
        <v>0</v>
      </c>
      <c r="H29">
        <f t="shared" si="36"/>
        <v>1</v>
      </c>
      <c r="I29">
        <f t="shared" si="37"/>
        <v>0</v>
      </c>
      <c r="J29">
        <f t="shared" si="38"/>
        <v>0</v>
      </c>
      <c r="K29">
        <f t="shared" si="39"/>
        <v>0</v>
      </c>
      <c r="L29">
        <f t="shared" si="40"/>
        <v>0</v>
      </c>
      <c r="M29">
        <f t="shared" si="41"/>
        <v>0</v>
      </c>
      <c r="N29" s="4">
        <v>1</v>
      </c>
      <c r="O29" s="52">
        <v>1</v>
      </c>
      <c r="P29" s="18" t="s">
        <v>81</v>
      </c>
      <c r="Q29" s="19">
        <v>588</v>
      </c>
      <c r="R29" s="19">
        <v>325</v>
      </c>
      <c r="S29" s="19">
        <v>135</v>
      </c>
      <c r="T29" s="19">
        <v>173</v>
      </c>
      <c r="U29" s="19">
        <v>13</v>
      </c>
      <c r="V29" s="19">
        <v>4</v>
      </c>
      <c r="W29" s="18"/>
      <c r="X29" s="19"/>
      <c r="Y29" s="12">
        <f t="shared" si="4"/>
        <v>325</v>
      </c>
      <c r="Z29" s="12">
        <f t="shared" si="5"/>
        <v>135</v>
      </c>
      <c r="AA29" s="12">
        <f t="shared" si="6"/>
        <v>173</v>
      </c>
      <c r="AB29" s="12">
        <f t="shared" si="7"/>
        <v>13</v>
      </c>
      <c r="AC29" s="12">
        <f t="shared" si="8"/>
        <v>4</v>
      </c>
      <c r="AD29" s="12"/>
      <c r="AE29" s="12">
        <f t="shared" si="9"/>
        <v>0</v>
      </c>
      <c r="AF29" s="12">
        <f t="shared" si="10"/>
        <v>0</v>
      </c>
      <c r="AG29" s="12">
        <f t="shared" si="11"/>
        <v>0</v>
      </c>
      <c r="AH29" s="12">
        <f t="shared" si="12"/>
        <v>0</v>
      </c>
      <c r="AI29" s="12">
        <f t="shared" si="13"/>
        <v>0</v>
      </c>
      <c r="AK29" s="12">
        <f t="shared" si="14"/>
        <v>0</v>
      </c>
      <c r="AL29" s="12">
        <f t="shared" si="15"/>
        <v>0</v>
      </c>
      <c r="AM29" s="12">
        <f t="shared" si="16"/>
        <v>0</v>
      </c>
      <c r="AN29" s="12">
        <f t="shared" si="17"/>
        <v>0</v>
      </c>
      <c r="AO29" s="12">
        <f t="shared" si="18"/>
        <v>0</v>
      </c>
      <c r="AP29"/>
      <c r="AQ29" s="12">
        <f t="shared" si="19"/>
        <v>0</v>
      </c>
      <c r="AR29" s="12">
        <f t="shared" si="20"/>
        <v>0</v>
      </c>
      <c r="AS29" s="12">
        <f t="shared" si="21"/>
        <v>0</v>
      </c>
      <c r="AT29" s="12">
        <f t="shared" si="22"/>
        <v>0</v>
      </c>
      <c r="AU29" s="12">
        <f t="shared" si="23"/>
        <v>0</v>
      </c>
      <c r="AW29" s="12">
        <f t="shared" si="24"/>
        <v>0</v>
      </c>
      <c r="AX29" s="12">
        <f t="shared" si="25"/>
        <v>0</v>
      </c>
      <c r="AY29" s="12">
        <f t="shared" si="26"/>
        <v>0</v>
      </c>
      <c r="AZ29" s="12">
        <f t="shared" si="27"/>
        <v>0</v>
      </c>
      <c r="BA29" s="12">
        <f t="shared" si="28"/>
        <v>0</v>
      </c>
      <c r="BC29" s="12">
        <f t="shared" si="29"/>
        <v>0</v>
      </c>
      <c r="BD29" s="12">
        <f t="shared" si="30"/>
        <v>0</v>
      </c>
      <c r="BE29" s="12">
        <f t="shared" si="31"/>
        <v>0</v>
      </c>
      <c r="BF29" s="12">
        <f t="shared" si="32"/>
        <v>0</v>
      </c>
      <c r="BG29" s="12">
        <f t="shared" si="33"/>
        <v>0</v>
      </c>
      <c r="BH29" s="12"/>
      <c r="BI29" s="12">
        <f t="shared" si="42"/>
        <v>325</v>
      </c>
      <c r="BJ29" s="12">
        <f t="shared" si="34"/>
        <v>135</v>
      </c>
      <c r="BK29" s="12">
        <f t="shared" si="34"/>
        <v>173</v>
      </c>
      <c r="BL29" s="12">
        <f t="shared" si="34"/>
        <v>13</v>
      </c>
      <c r="BM29" s="12">
        <f t="shared" si="34"/>
        <v>4</v>
      </c>
    </row>
    <row r="30" spans="1:66" x14ac:dyDescent="0.35">
      <c r="A30">
        <f t="shared" si="35"/>
        <v>0</v>
      </c>
      <c r="B30">
        <f t="shared" si="3"/>
        <v>0</v>
      </c>
      <c r="C30">
        <f t="shared" si="3"/>
        <v>0</v>
      </c>
      <c r="D30">
        <f t="shared" si="3"/>
        <v>0</v>
      </c>
      <c r="E30">
        <f t="shared" si="3"/>
        <v>0</v>
      </c>
      <c r="F30">
        <f t="shared" si="3"/>
        <v>0</v>
      </c>
      <c r="H30">
        <f t="shared" si="36"/>
        <v>1</v>
      </c>
      <c r="I30">
        <f t="shared" si="37"/>
        <v>0</v>
      </c>
      <c r="J30">
        <f t="shared" si="38"/>
        <v>0</v>
      </c>
      <c r="K30">
        <f t="shared" si="39"/>
        <v>0</v>
      </c>
      <c r="L30">
        <f t="shared" si="40"/>
        <v>0</v>
      </c>
      <c r="M30">
        <f t="shared" si="41"/>
        <v>0</v>
      </c>
      <c r="N30" s="4">
        <v>1</v>
      </c>
      <c r="O30" s="52">
        <v>1</v>
      </c>
      <c r="P30" s="18" t="s">
        <v>86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8"/>
      <c r="X30" s="19"/>
      <c r="Y30" s="12">
        <f t="shared" si="4"/>
        <v>0</v>
      </c>
      <c r="Z30" s="12">
        <f t="shared" si="5"/>
        <v>0</v>
      </c>
      <c r="AA30" s="12">
        <f t="shared" si="6"/>
        <v>0</v>
      </c>
      <c r="AB30" s="12">
        <f t="shared" si="7"/>
        <v>0</v>
      </c>
      <c r="AC30" s="12">
        <f t="shared" si="8"/>
        <v>0</v>
      </c>
      <c r="AD30" s="12"/>
      <c r="AE30" s="12">
        <f t="shared" si="9"/>
        <v>0</v>
      </c>
      <c r="AF30" s="12">
        <f t="shared" si="10"/>
        <v>0</v>
      </c>
      <c r="AG30" s="12">
        <f t="shared" si="11"/>
        <v>0</v>
      </c>
      <c r="AH30" s="12">
        <f t="shared" si="12"/>
        <v>0</v>
      </c>
      <c r="AI30" s="12">
        <f t="shared" si="13"/>
        <v>0</v>
      </c>
      <c r="AK30" s="12">
        <f t="shared" si="14"/>
        <v>0</v>
      </c>
      <c r="AL30" s="12">
        <f t="shared" si="15"/>
        <v>0</v>
      </c>
      <c r="AM30" s="12">
        <f t="shared" si="16"/>
        <v>0</v>
      </c>
      <c r="AN30" s="12">
        <f t="shared" si="17"/>
        <v>0</v>
      </c>
      <c r="AO30" s="12">
        <f t="shared" si="18"/>
        <v>0</v>
      </c>
      <c r="AP30"/>
      <c r="AQ30" s="12">
        <f t="shared" si="19"/>
        <v>0</v>
      </c>
      <c r="AR30" s="12">
        <f t="shared" si="20"/>
        <v>0</v>
      </c>
      <c r="AS30" s="12">
        <f t="shared" si="21"/>
        <v>0</v>
      </c>
      <c r="AT30" s="12">
        <f t="shared" si="22"/>
        <v>0</v>
      </c>
      <c r="AU30" s="12">
        <f t="shared" si="23"/>
        <v>0</v>
      </c>
      <c r="AW30" s="12">
        <f t="shared" si="24"/>
        <v>0</v>
      </c>
      <c r="AX30" s="12">
        <f t="shared" si="25"/>
        <v>0</v>
      </c>
      <c r="AY30" s="12">
        <f t="shared" si="26"/>
        <v>0</v>
      </c>
      <c r="AZ30" s="12">
        <f t="shared" si="27"/>
        <v>0</v>
      </c>
      <c r="BA30" s="12">
        <f t="shared" si="28"/>
        <v>0</v>
      </c>
      <c r="BC30" s="12">
        <f t="shared" si="29"/>
        <v>0</v>
      </c>
      <c r="BD30" s="12">
        <f t="shared" si="30"/>
        <v>0</v>
      </c>
      <c r="BE30" s="12">
        <f t="shared" si="31"/>
        <v>0</v>
      </c>
      <c r="BF30" s="12">
        <f t="shared" si="32"/>
        <v>0</v>
      </c>
      <c r="BG30" s="12">
        <f t="shared" si="33"/>
        <v>0</v>
      </c>
      <c r="BH30" s="12"/>
      <c r="BI30" s="12">
        <f t="shared" si="42"/>
        <v>0</v>
      </c>
      <c r="BJ30" s="12">
        <f t="shared" si="34"/>
        <v>0</v>
      </c>
      <c r="BK30" s="12">
        <f t="shared" si="34"/>
        <v>0</v>
      </c>
      <c r="BL30" s="12">
        <f t="shared" si="34"/>
        <v>0</v>
      </c>
      <c r="BM30" s="12">
        <f t="shared" si="34"/>
        <v>0</v>
      </c>
    </row>
    <row r="31" spans="1:66" x14ac:dyDescent="0.35">
      <c r="A31">
        <f t="shared" si="35"/>
        <v>0</v>
      </c>
      <c r="B31">
        <f t="shared" si="3"/>
        <v>0</v>
      </c>
      <c r="C31">
        <f t="shared" si="3"/>
        <v>0</v>
      </c>
      <c r="D31">
        <f t="shared" si="3"/>
        <v>0</v>
      </c>
      <c r="E31">
        <f t="shared" si="3"/>
        <v>0</v>
      </c>
      <c r="F31">
        <f t="shared" si="3"/>
        <v>0</v>
      </c>
      <c r="H31">
        <f t="shared" si="36"/>
        <v>1</v>
      </c>
      <c r="I31">
        <f t="shared" si="37"/>
        <v>0</v>
      </c>
      <c r="J31">
        <f t="shared" si="38"/>
        <v>0</v>
      </c>
      <c r="K31">
        <f t="shared" si="39"/>
        <v>0</v>
      </c>
      <c r="L31">
        <f t="shared" si="40"/>
        <v>0</v>
      </c>
      <c r="M31">
        <f t="shared" si="41"/>
        <v>0</v>
      </c>
      <c r="N31" s="4">
        <v>1</v>
      </c>
      <c r="O31" s="52">
        <v>1</v>
      </c>
      <c r="P31" s="18" t="s">
        <v>88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8"/>
      <c r="X31" s="19"/>
      <c r="Y31" s="12">
        <f t="shared" si="4"/>
        <v>0</v>
      </c>
      <c r="Z31" s="12">
        <f t="shared" si="5"/>
        <v>0</v>
      </c>
      <c r="AA31" s="12">
        <f t="shared" si="6"/>
        <v>0</v>
      </c>
      <c r="AB31" s="12">
        <f t="shared" si="7"/>
        <v>0</v>
      </c>
      <c r="AC31" s="12">
        <f t="shared" si="8"/>
        <v>0</v>
      </c>
      <c r="AD31" s="12"/>
      <c r="AE31" s="12">
        <f t="shared" si="9"/>
        <v>0</v>
      </c>
      <c r="AF31" s="12">
        <f t="shared" si="10"/>
        <v>0</v>
      </c>
      <c r="AG31" s="12">
        <f t="shared" si="11"/>
        <v>0</v>
      </c>
      <c r="AH31" s="12">
        <f t="shared" si="12"/>
        <v>0</v>
      </c>
      <c r="AI31" s="12">
        <f t="shared" si="13"/>
        <v>0</v>
      </c>
      <c r="AK31" s="12">
        <f t="shared" si="14"/>
        <v>0</v>
      </c>
      <c r="AL31" s="12">
        <f t="shared" si="15"/>
        <v>0</v>
      </c>
      <c r="AM31" s="12">
        <f t="shared" si="16"/>
        <v>0</v>
      </c>
      <c r="AN31" s="12">
        <f t="shared" si="17"/>
        <v>0</v>
      </c>
      <c r="AO31" s="12">
        <f t="shared" si="18"/>
        <v>0</v>
      </c>
      <c r="AP31"/>
      <c r="AQ31" s="12">
        <f t="shared" si="19"/>
        <v>0</v>
      </c>
      <c r="AR31" s="12">
        <f t="shared" si="20"/>
        <v>0</v>
      </c>
      <c r="AS31" s="12">
        <f t="shared" si="21"/>
        <v>0</v>
      </c>
      <c r="AT31" s="12">
        <f t="shared" si="22"/>
        <v>0</v>
      </c>
      <c r="AU31" s="12">
        <f t="shared" si="23"/>
        <v>0</v>
      </c>
      <c r="AW31" s="12">
        <f t="shared" si="24"/>
        <v>0</v>
      </c>
      <c r="AX31" s="12">
        <f t="shared" si="25"/>
        <v>0</v>
      </c>
      <c r="AY31" s="12">
        <f t="shared" si="26"/>
        <v>0</v>
      </c>
      <c r="AZ31" s="12">
        <f t="shared" si="27"/>
        <v>0</v>
      </c>
      <c r="BA31" s="12">
        <f t="shared" si="28"/>
        <v>0</v>
      </c>
      <c r="BC31" s="12">
        <f t="shared" si="29"/>
        <v>0</v>
      </c>
      <c r="BD31" s="12">
        <f t="shared" si="30"/>
        <v>0</v>
      </c>
      <c r="BE31" s="12">
        <f t="shared" si="31"/>
        <v>0</v>
      </c>
      <c r="BF31" s="12">
        <f t="shared" si="32"/>
        <v>0</v>
      </c>
      <c r="BG31" s="12">
        <f t="shared" si="33"/>
        <v>0</v>
      </c>
      <c r="BH31" s="12"/>
      <c r="BI31" s="12">
        <f t="shared" si="42"/>
        <v>0</v>
      </c>
      <c r="BJ31" s="12">
        <f t="shared" si="34"/>
        <v>0</v>
      </c>
      <c r="BK31" s="12">
        <f t="shared" si="34"/>
        <v>0</v>
      </c>
      <c r="BL31" s="12">
        <f t="shared" si="34"/>
        <v>0</v>
      </c>
      <c r="BM31" s="12">
        <f t="shared" si="34"/>
        <v>0</v>
      </c>
    </row>
    <row r="32" spans="1:66" x14ac:dyDescent="0.35">
      <c r="A32">
        <f t="shared" si="35"/>
        <v>790</v>
      </c>
      <c r="B32">
        <f t="shared" si="3"/>
        <v>0</v>
      </c>
      <c r="C32">
        <f t="shared" si="3"/>
        <v>0</v>
      </c>
      <c r="D32">
        <f t="shared" si="3"/>
        <v>0</v>
      </c>
      <c r="E32">
        <f t="shared" si="3"/>
        <v>0</v>
      </c>
      <c r="F32">
        <f t="shared" si="3"/>
        <v>0</v>
      </c>
      <c r="H32">
        <f t="shared" si="36"/>
        <v>1</v>
      </c>
      <c r="I32">
        <f t="shared" si="37"/>
        <v>0</v>
      </c>
      <c r="J32">
        <f t="shared" si="38"/>
        <v>0</v>
      </c>
      <c r="K32">
        <f t="shared" si="39"/>
        <v>0</v>
      </c>
      <c r="L32">
        <f t="shared" si="40"/>
        <v>0</v>
      </c>
      <c r="M32">
        <f t="shared" si="41"/>
        <v>0</v>
      </c>
      <c r="N32" s="4">
        <v>1</v>
      </c>
      <c r="O32" s="52">
        <v>1</v>
      </c>
      <c r="P32" s="18" t="s">
        <v>90</v>
      </c>
      <c r="Q32" s="19">
        <v>790</v>
      </c>
      <c r="R32" s="19">
        <v>678</v>
      </c>
      <c r="S32" s="19">
        <v>257</v>
      </c>
      <c r="T32" s="19">
        <v>149</v>
      </c>
      <c r="U32" s="19">
        <v>228</v>
      </c>
      <c r="V32" s="19">
        <v>44</v>
      </c>
      <c r="W32" s="18"/>
      <c r="X32" s="19"/>
      <c r="Y32" s="12">
        <f t="shared" si="4"/>
        <v>678</v>
      </c>
      <c r="Z32" s="12">
        <f t="shared" si="5"/>
        <v>257</v>
      </c>
      <c r="AA32" s="12">
        <f t="shared" si="6"/>
        <v>149</v>
      </c>
      <c r="AB32" s="12">
        <f t="shared" si="7"/>
        <v>228</v>
      </c>
      <c r="AC32" s="12">
        <f t="shared" si="8"/>
        <v>44</v>
      </c>
      <c r="AD32" s="12"/>
      <c r="AE32" s="12">
        <f t="shared" si="9"/>
        <v>0</v>
      </c>
      <c r="AF32" s="12">
        <f t="shared" si="10"/>
        <v>0</v>
      </c>
      <c r="AG32" s="12">
        <f t="shared" si="11"/>
        <v>0</v>
      </c>
      <c r="AH32" s="12">
        <f t="shared" si="12"/>
        <v>0</v>
      </c>
      <c r="AI32" s="12">
        <f t="shared" si="13"/>
        <v>0</v>
      </c>
      <c r="AK32" s="12">
        <f t="shared" si="14"/>
        <v>0</v>
      </c>
      <c r="AL32" s="12">
        <f t="shared" si="15"/>
        <v>0</v>
      </c>
      <c r="AM32" s="12">
        <f t="shared" si="16"/>
        <v>0</v>
      </c>
      <c r="AN32" s="12">
        <f t="shared" si="17"/>
        <v>0</v>
      </c>
      <c r="AO32" s="12">
        <f t="shared" si="18"/>
        <v>0</v>
      </c>
      <c r="AP32"/>
      <c r="AQ32" s="12">
        <f t="shared" si="19"/>
        <v>0</v>
      </c>
      <c r="AR32" s="12">
        <f t="shared" si="20"/>
        <v>0</v>
      </c>
      <c r="AS32" s="12">
        <f t="shared" si="21"/>
        <v>0</v>
      </c>
      <c r="AT32" s="12">
        <f t="shared" si="22"/>
        <v>0</v>
      </c>
      <c r="AU32" s="12">
        <f t="shared" si="23"/>
        <v>0</v>
      </c>
      <c r="AW32" s="12">
        <f t="shared" si="24"/>
        <v>0</v>
      </c>
      <c r="AX32" s="12">
        <f t="shared" si="25"/>
        <v>0</v>
      </c>
      <c r="AY32" s="12">
        <f t="shared" si="26"/>
        <v>0</v>
      </c>
      <c r="AZ32" s="12">
        <f t="shared" si="27"/>
        <v>0</v>
      </c>
      <c r="BA32" s="12">
        <f t="shared" si="28"/>
        <v>0</v>
      </c>
      <c r="BC32" s="12">
        <f t="shared" si="29"/>
        <v>0</v>
      </c>
      <c r="BD32" s="12">
        <f t="shared" si="30"/>
        <v>0</v>
      </c>
      <c r="BE32" s="12">
        <f t="shared" si="31"/>
        <v>0</v>
      </c>
      <c r="BF32" s="12">
        <f t="shared" si="32"/>
        <v>0</v>
      </c>
      <c r="BG32" s="12">
        <f t="shared" si="33"/>
        <v>0</v>
      </c>
      <c r="BH32" s="12"/>
      <c r="BI32" s="12">
        <f t="shared" si="42"/>
        <v>678</v>
      </c>
      <c r="BJ32" s="12">
        <f t="shared" si="34"/>
        <v>257</v>
      </c>
      <c r="BK32" s="12">
        <f t="shared" si="34"/>
        <v>149</v>
      </c>
      <c r="BL32" s="12">
        <f t="shared" si="34"/>
        <v>228</v>
      </c>
      <c r="BM32" s="12">
        <f t="shared" si="34"/>
        <v>44</v>
      </c>
    </row>
    <row r="33" spans="1:65" x14ac:dyDescent="0.35">
      <c r="A33">
        <f t="shared" si="35"/>
        <v>0</v>
      </c>
      <c r="B33">
        <f t="shared" si="3"/>
        <v>76</v>
      </c>
      <c r="C33">
        <f t="shared" si="3"/>
        <v>0</v>
      </c>
      <c r="D33">
        <f t="shared" si="3"/>
        <v>0</v>
      </c>
      <c r="E33">
        <f t="shared" si="3"/>
        <v>0</v>
      </c>
      <c r="F33">
        <f t="shared" si="3"/>
        <v>0</v>
      </c>
      <c r="H33">
        <f t="shared" si="36"/>
        <v>0</v>
      </c>
      <c r="I33">
        <f t="shared" si="37"/>
        <v>1</v>
      </c>
      <c r="J33">
        <f t="shared" si="38"/>
        <v>0</v>
      </c>
      <c r="K33">
        <f t="shared" si="39"/>
        <v>0</v>
      </c>
      <c r="L33">
        <f t="shared" si="40"/>
        <v>0</v>
      </c>
      <c r="M33">
        <f t="shared" si="41"/>
        <v>0</v>
      </c>
      <c r="N33" s="4">
        <v>2</v>
      </c>
      <c r="O33" s="52">
        <v>2</v>
      </c>
      <c r="P33" s="18" t="s">
        <v>91</v>
      </c>
      <c r="Q33" s="19">
        <v>76</v>
      </c>
      <c r="R33" s="19">
        <v>53</v>
      </c>
      <c r="S33" s="19">
        <v>1</v>
      </c>
      <c r="T33" s="19">
        <v>31</v>
      </c>
      <c r="U33" s="19">
        <v>9</v>
      </c>
      <c r="V33" s="19">
        <v>12</v>
      </c>
      <c r="W33" s="18"/>
      <c r="X33" s="19"/>
      <c r="Y33" s="12">
        <f t="shared" si="4"/>
        <v>0</v>
      </c>
      <c r="Z33" s="12">
        <f t="shared" si="5"/>
        <v>0</v>
      </c>
      <c r="AA33" s="12">
        <f t="shared" si="6"/>
        <v>0</v>
      </c>
      <c r="AB33" s="12">
        <f t="shared" si="7"/>
        <v>0</v>
      </c>
      <c r="AC33" s="12">
        <f t="shared" si="8"/>
        <v>0</v>
      </c>
      <c r="AD33" s="12"/>
      <c r="AE33" s="12">
        <f t="shared" si="9"/>
        <v>53</v>
      </c>
      <c r="AF33" s="12">
        <f t="shared" si="10"/>
        <v>1</v>
      </c>
      <c r="AG33" s="12">
        <f t="shared" si="11"/>
        <v>31</v>
      </c>
      <c r="AH33" s="12">
        <f t="shared" si="12"/>
        <v>9</v>
      </c>
      <c r="AI33" s="12">
        <f t="shared" si="13"/>
        <v>12</v>
      </c>
      <c r="AK33" s="12">
        <f t="shared" si="14"/>
        <v>0</v>
      </c>
      <c r="AL33" s="12">
        <f t="shared" si="15"/>
        <v>0</v>
      </c>
      <c r="AM33" s="12">
        <f t="shared" si="16"/>
        <v>0</v>
      </c>
      <c r="AN33" s="12">
        <f t="shared" si="17"/>
        <v>0</v>
      </c>
      <c r="AO33" s="12">
        <f t="shared" si="18"/>
        <v>0</v>
      </c>
      <c r="AP33"/>
      <c r="AQ33" s="12">
        <f t="shared" si="19"/>
        <v>0</v>
      </c>
      <c r="AR33" s="12">
        <f t="shared" si="20"/>
        <v>0</v>
      </c>
      <c r="AS33" s="12">
        <f t="shared" si="21"/>
        <v>0</v>
      </c>
      <c r="AT33" s="12">
        <f t="shared" si="22"/>
        <v>0</v>
      </c>
      <c r="AU33" s="12">
        <f t="shared" si="23"/>
        <v>0</v>
      </c>
      <c r="AW33" s="12">
        <f t="shared" si="24"/>
        <v>0</v>
      </c>
      <c r="AX33" s="12">
        <f t="shared" si="25"/>
        <v>0</v>
      </c>
      <c r="AY33" s="12">
        <f t="shared" si="26"/>
        <v>0</v>
      </c>
      <c r="AZ33" s="12">
        <f t="shared" si="27"/>
        <v>0</v>
      </c>
      <c r="BA33" s="12">
        <f t="shared" si="28"/>
        <v>0</v>
      </c>
      <c r="BC33" s="12">
        <f t="shared" si="29"/>
        <v>0</v>
      </c>
      <c r="BD33" s="12">
        <f t="shared" si="30"/>
        <v>0</v>
      </c>
      <c r="BE33" s="12">
        <f t="shared" si="31"/>
        <v>0</v>
      </c>
      <c r="BF33" s="12">
        <f t="shared" si="32"/>
        <v>0</v>
      </c>
      <c r="BG33" s="12">
        <f t="shared" si="33"/>
        <v>0</v>
      </c>
      <c r="BH33" s="12"/>
      <c r="BI33" s="12">
        <f t="shared" si="42"/>
        <v>53</v>
      </c>
      <c r="BJ33" s="12">
        <f t="shared" si="34"/>
        <v>1</v>
      </c>
      <c r="BK33" s="12">
        <f t="shared" si="34"/>
        <v>31</v>
      </c>
      <c r="BL33" s="12">
        <f t="shared" si="34"/>
        <v>9</v>
      </c>
      <c r="BM33" s="12">
        <f t="shared" si="34"/>
        <v>12</v>
      </c>
    </row>
    <row r="34" spans="1:65" x14ac:dyDescent="0.35">
      <c r="A34">
        <f t="shared" si="35"/>
        <v>0</v>
      </c>
      <c r="B34">
        <f t="shared" si="3"/>
        <v>3694</v>
      </c>
      <c r="C34">
        <f t="shared" si="3"/>
        <v>0</v>
      </c>
      <c r="D34">
        <f t="shared" si="3"/>
        <v>0</v>
      </c>
      <c r="E34">
        <f t="shared" si="3"/>
        <v>0</v>
      </c>
      <c r="F34">
        <f t="shared" si="3"/>
        <v>0</v>
      </c>
      <c r="H34">
        <f t="shared" si="36"/>
        <v>0</v>
      </c>
      <c r="I34">
        <f t="shared" si="37"/>
        <v>1</v>
      </c>
      <c r="J34">
        <f t="shared" si="38"/>
        <v>0</v>
      </c>
      <c r="K34">
        <f t="shared" si="39"/>
        <v>0</v>
      </c>
      <c r="L34">
        <f t="shared" si="40"/>
        <v>0</v>
      </c>
      <c r="M34">
        <f t="shared" si="41"/>
        <v>0</v>
      </c>
      <c r="N34" s="4">
        <v>2</v>
      </c>
      <c r="O34" s="52">
        <v>2</v>
      </c>
      <c r="P34" s="18" t="s">
        <v>92</v>
      </c>
      <c r="Q34" s="19">
        <v>3694</v>
      </c>
      <c r="R34" s="19">
        <v>2699</v>
      </c>
      <c r="S34" s="19">
        <v>1239</v>
      </c>
      <c r="T34" s="19">
        <v>831</v>
      </c>
      <c r="U34" s="19">
        <v>388</v>
      </c>
      <c r="V34" s="19">
        <v>241</v>
      </c>
      <c r="W34" s="18"/>
      <c r="X34" s="19"/>
      <c r="Y34" s="12">
        <f t="shared" si="4"/>
        <v>0</v>
      </c>
      <c r="Z34" s="12">
        <f t="shared" si="5"/>
        <v>0</v>
      </c>
      <c r="AA34" s="12">
        <f t="shared" si="6"/>
        <v>0</v>
      </c>
      <c r="AB34" s="12">
        <f t="shared" si="7"/>
        <v>0</v>
      </c>
      <c r="AC34" s="12">
        <f t="shared" si="8"/>
        <v>0</v>
      </c>
      <c r="AD34" s="12"/>
      <c r="AE34" s="12">
        <f t="shared" si="9"/>
        <v>2699</v>
      </c>
      <c r="AF34" s="12">
        <f t="shared" si="10"/>
        <v>1239</v>
      </c>
      <c r="AG34" s="12">
        <f t="shared" si="11"/>
        <v>831</v>
      </c>
      <c r="AH34" s="12">
        <f t="shared" si="12"/>
        <v>388</v>
      </c>
      <c r="AI34" s="12">
        <f t="shared" si="13"/>
        <v>241</v>
      </c>
      <c r="AK34" s="12">
        <f t="shared" si="14"/>
        <v>0</v>
      </c>
      <c r="AL34" s="12">
        <f t="shared" si="15"/>
        <v>0</v>
      </c>
      <c r="AM34" s="12">
        <f t="shared" si="16"/>
        <v>0</v>
      </c>
      <c r="AN34" s="12">
        <f t="shared" si="17"/>
        <v>0</v>
      </c>
      <c r="AO34" s="12">
        <f t="shared" si="18"/>
        <v>0</v>
      </c>
      <c r="AP34"/>
      <c r="AQ34" s="12">
        <f t="shared" si="19"/>
        <v>0</v>
      </c>
      <c r="AR34" s="12">
        <f t="shared" si="20"/>
        <v>0</v>
      </c>
      <c r="AS34" s="12">
        <f t="shared" si="21"/>
        <v>0</v>
      </c>
      <c r="AT34" s="12">
        <f t="shared" si="22"/>
        <v>0</v>
      </c>
      <c r="AU34" s="12">
        <f t="shared" si="23"/>
        <v>0</v>
      </c>
      <c r="AW34" s="12">
        <f t="shared" si="24"/>
        <v>0</v>
      </c>
      <c r="AX34" s="12">
        <f t="shared" si="25"/>
        <v>0</v>
      </c>
      <c r="AY34" s="12">
        <f t="shared" si="26"/>
        <v>0</v>
      </c>
      <c r="AZ34" s="12">
        <f t="shared" si="27"/>
        <v>0</v>
      </c>
      <c r="BA34" s="12">
        <f t="shared" si="28"/>
        <v>0</v>
      </c>
      <c r="BC34" s="12">
        <f t="shared" si="29"/>
        <v>0</v>
      </c>
      <c r="BD34" s="12">
        <f t="shared" si="30"/>
        <v>0</v>
      </c>
      <c r="BE34" s="12">
        <f t="shared" si="31"/>
        <v>0</v>
      </c>
      <c r="BF34" s="12">
        <f t="shared" si="32"/>
        <v>0</v>
      </c>
      <c r="BG34" s="12">
        <f t="shared" si="33"/>
        <v>0</v>
      </c>
      <c r="BH34" s="12"/>
      <c r="BI34" s="12">
        <f t="shared" si="42"/>
        <v>2699</v>
      </c>
      <c r="BJ34" s="12">
        <f t="shared" si="34"/>
        <v>1239</v>
      </c>
      <c r="BK34" s="12">
        <f t="shared" si="34"/>
        <v>831</v>
      </c>
      <c r="BL34" s="12">
        <f t="shared" si="34"/>
        <v>388</v>
      </c>
      <c r="BM34" s="12">
        <f t="shared" si="34"/>
        <v>241</v>
      </c>
    </row>
    <row r="35" spans="1:65" x14ac:dyDescent="0.35">
      <c r="A35">
        <f t="shared" si="35"/>
        <v>0</v>
      </c>
      <c r="B35">
        <f t="shared" si="3"/>
        <v>115</v>
      </c>
      <c r="C35">
        <f t="shared" si="3"/>
        <v>0</v>
      </c>
      <c r="D35">
        <f t="shared" si="3"/>
        <v>0</v>
      </c>
      <c r="E35">
        <f t="shared" si="3"/>
        <v>0</v>
      </c>
      <c r="F35">
        <f t="shared" si="3"/>
        <v>0</v>
      </c>
      <c r="H35">
        <f t="shared" si="36"/>
        <v>0</v>
      </c>
      <c r="I35">
        <f t="shared" si="37"/>
        <v>1</v>
      </c>
      <c r="J35">
        <f t="shared" si="38"/>
        <v>0</v>
      </c>
      <c r="K35">
        <f t="shared" si="39"/>
        <v>0</v>
      </c>
      <c r="L35">
        <f t="shared" si="40"/>
        <v>0</v>
      </c>
      <c r="M35">
        <f t="shared" si="41"/>
        <v>0</v>
      </c>
      <c r="N35" s="4">
        <v>2</v>
      </c>
      <c r="O35" s="52">
        <v>2</v>
      </c>
      <c r="P35" s="18" t="s">
        <v>93</v>
      </c>
      <c r="Q35" s="19">
        <v>115</v>
      </c>
      <c r="R35" s="19">
        <v>33</v>
      </c>
      <c r="S35" s="19">
        <v>4</v>
      </c>
      <c r="T35" s="19">
        <v>8</v>
      </c>
      <c r="U35" s="19">
        <v>4</v>
      </c>
      <c r="V35" s="19">
        <v>17</v>
      </c>
      <c r="W35" s="18"/>
      <c r="X35" s="19"/>
      <c r="Y35" s="12">
        <f t="shared" si="4"/>
        <v>0</v>
      </c>
      <c r="Z35" s="12">
        <f t="shared" si="5"/>
        <v>0</v>
      </c>
      <c r="AA35" s="12">
        <f t="shared" si="6"/>
        <v>0</v>
      </c>
      <c r="AB35" s="12">
        <f t="shared" si="7"/>
        <v>0</v>
      </c>
      <c r="AC35" s="12">
        <f t="shared" si="8"/>
        <v>0</v>
      </c>
      <c r="AD35" s="12"/>
      <c r="AE35" s="12">
        <f t="shared" si="9"/>
        <v>33</v>
      </c>
      <c r="AF35" s="12">
        <f t="shared" si="10"/>
        <v>4</v>
      </c>
      <c r="AG35" s="12">
        <f t="shared" si="11"/>
        <v>8</v>
      </c>
      <c r="AH35" s="12">
        <f t="shared" si="12"/>
        <v>4</v>
      </c>
      <c r="AI35" s="12">
        <f t="shared" si="13"/>
        <v>17</v>
      </c>
      <c r="AK35" s="12">
        <f t="shared" si="14"/>
        <v>0</v>
      </c>
      <c r="AL35" s="12">
        <f t="shared" si="15"/>
        <v>0</v>
      </c>
      <c r="AM35" s="12">
        <f t="shared" si="16"/>
        <v>0</v>
      </c>
      <c r="AN35" s="12">
        <f t="shared" si="17"/>
        <v>0</v>
      </c>
      <c r="AO35" s="12">
        <f t="shared" si="18"/>
        <v>0</v>
      </c>
      <c r="AP35"/>
      <c r="AQ35" s="12">
        <f t="shared" si="19"/>
        <v>0</v>
      </c>
      <c r="AR35" s="12">
        <f t="shared" si="20"/>
        <v>0</v>
      </c>
      <c r="AS35" s="12">
        <f t="shared" si="21"/>
        <v>0</v>
      </c>
      <c r="AT35" s="12">
        <f t="shared" si="22"/>
        <v>0</v>
      </c>
      <c r="AU35" s="12">
        <f t="shared" si="23"/>
        <v>0</v>
      </c>
      <c r="AW35" s="12">
        <f t="shared" si="24"/>
        <v>0</v>
      </c>
      <c r="AX35" s="12">
        <f t="shared" si="25"/>
        <v>0</v>
      </c>
      <c r="AY35" s="12">
        <f t="shared" si="26"/>
        <v>0</v>
      </c>
      <c r="AZ35" s="12">
        <f t="shared" si="27"/>
        <v>0</v>
      </c>
      <c r="BA35" s="12">
        <f t="shared" si="28"/>
        <v>0</v>
      </c>
      <c r="BC35" s="12">
        <f t="shared" si="29"/>
        <v>0</v>
      </c>
      <c r="BD35" s="12">
        <f t="shared" si="30"/>
        <v>0</v>
      </c>
      <c r="BE35" s="12">
        <f t="shared" si="31"/>
        <v>0</v>
      </c>
      <c r="BF35" s="12">
        <f t="shared" si="32"/>
        <v>0</v>
      </c>
      <c r="BG35" s="12">
        <f t="shared" si="33"/>
        <v>0</v>
      </c>
      <c r="BH35" s="12"/>
      <c r="BI35" s="12">
        <f t="shared" si="42"/>
        <v>33</v>
      </c>
      <c r="BJ35" s="12">
        <f t="shared" si="34"/>
        <v>4</v>
      </c>
      <c r="BK35" s="12">
        <f t="shared" si="34"/>
        <v>8</v>
      </c>
      <c r="BL35" s="12">
        <f t="shared" si="34"/>
        <v>4</v>
      </c>
      <c r="BM35" s="12">
        <f t="shared" si="34"/>
        <v>17</v>
      </c>
    </row>
    <row r="36" spans="1:65" x14ac:dyDescent="0.35">
      <c r="A36">
        <f t="shared" si="35"/>
        <v>0</v>
      </c>
      <c r="B36">
        <f t="shared" si="3"/>
        <v>1523</v>
      </c>
      <c r="C36">
        <f t="shared" si="3"/>
        <v>0</v>
      </c>
      <c r="D36">
        <f t="shared" si="3"/>
        <v>0</v>
      </c>
      <c r="E36">
        <f t="shared" si="3"/>
        <v>0</v>
      </c>
      <c r="F36">
        <f t="shared" si="3"/>
        <v>0</v>
      </c>
      <c r="H36">
        <f t="shared" si="36"/>
        <v>0</v>
      </c>
      <c r="I36">
        <f t="shared" si="37"/>
        <v>1</v>
      </c>
      <c r="J36">
        <f t="shared" si="38"/>
        <v>0</v>
      </c>
      <c r="K36">
        <f t="shared" si="39"/>
        <v>0</v>
      </c>
      <c r="L36">
        <f t="shared" si="40"/>
        <v>0</v>
      </c>
      <c r="M36">
        <f t="shared" si="41"/>
        <v>0</v>
      </c>
      <c r="N36" s="4">
        <v>2</v>
      </c>
      <c r="O36" s="52">
        <v>2</v>
      </c>
      <c r="P36" s="18" t="s">
        <v>94</v>
      </c>
      <c r="Q36" s="19">
        <v>1523</v>
      </c>
      <c r="R36" s="19">
        <v>539</v>
      </c>
      <c r="S36" s="19">
        <v>107</v>
      </c>
      <c r="T36" s="19">
        <v>218</v>
      </c>
      <c r="U36" s="19">
        <v>63</v>
      </c>
      <c r="V36" s="19">
        <v>151</v>
      </c>
      <c r="W36" s="18"/>
      <c r="X36" s="19"/>
      <c r="Y36" s="12">
        <f t="shared" si="4"/>
        <v>0</v>
      </c>
      <c r="Z36" s="12">
        <f t="shared" si="5"/>
        <v>0</v>
      </c>
      <c r="AA36" s="12">
        <f t="shared" si="6"/>
        <v>0</v>
      </c>
      <c r="AB36" s="12">
        <f t="shared" si="7"/>
        <v>0</v>
      </c>
      <c r="AC36" s="12">
        <f t="shared" si="8"/>
        <v>0</v>
      </c>
      <c r="AD36" s="12"/>
      <c r="AE36" s="12">
        <f t="shared" si="9"/>
        <v>539</v>
      </c>
      <c r="AF36" s="12">
        <f t="shared" si="10"/>
        <v>107</v>
      </c>
      <c r="AG36" s="12">
        <f t="shared" si="11"/>
        <v>218</v>
      </c>
      <c r="AH36" s="12">
        <f t="shared" si="12"/>
        <v>63</v>
      </c>
      <c r="AI36" s="12">
        <f t="shared" si="13"/>
        <v>151</v>
      </c>
      <c r="AK36" s="12">
        <f t="shared" si="14"/>
        <v>0</v>
      </c>
      <c r="AL36" s="12">
        <f t="shared" si="15"/>
        <v>0</v>
      </c>
      <c r="AM36" s="12">
        <f t="shared" si="16"/>
        <v>0</v>
      </c>
      <c r="AN36" s="12">
        <f t="shared" si="17"/>
        <v>0</v>
      </c>
      <c r="AO36" s="12">
        <f t="shared" si="18"/>
        <v>0</v>
      </c>
      <c r="AP36"/>
      <c r="AQ36" s="12">
        <f t="shared" si="19"/>
        <v>0</v>
      </c>
      <c r="AR36" s="12">
        <f t="shared" si="20"/>
        <v>0</v>
      </c>
      <c r="AS36" s="12">
        <f t="shared" si="21"/>
        <v>0</v>
      </c>
      <c r="AT36" s="12">
        <f t="shared" si="22"/>
        <v>0</v>
      </c>
      <c r="AU36" s="12">
        <f t="shared" si="23"/>
        <v>0</v>
      </c>
      <c r="AW36" s="12">
        <f t="shared" si="24"/>
        <v>0</v>
      </c>
      <c r="AX36" s="12">
        <f t="shared" si="25"/>
        <v>0</v>
      </c>
      <c r="AY36" s="12">
        <f t="shared" si="26"/>
        <v>0</v>
      </c>
      <c r="AZ36" s="12">
        <f t="shared" si="27"/>
        <v>0</v>
      </c>
      <c r="BA36" s="12">
        <f t="shared" si="28"/>
        <v>0</v>
      </c>
      <c r="BC36" s="12">
        <f t="shared" si="29"/>
        <v>0</v>
      </c>
      <c r="BD36" s="12">
        <f t="shared" si="30"/>
        <v>0</v>
      </c>
      <c r="BE36" s="12">
        <f t="shared" si="31"/>
        <v>0</v>
      </c>
      <c r="BF36" s="12">
        <f t="shared" si="32"/>
        <v>0</v>
      </c>
      <c r="BG36" s="12">
        <f t="shared" si="33"/>
        <v>0</v>
      </c>
      <c r="BH36" s="12"/>
      <c r="BI36" s="12">
        <f t="shared" si="42"/>
        <v>539</v>
      </c>
      <c r="BJ36" s="12">
        <f t="shared" si="34"/>
        <v>107</v>
      </c>
      <c r="BK36" s="12">
        <f t="shared" si="34"/>
        <v>218</v>
      </c>
      <c r="BL36" s="12">
        <f t="shared" si="34"/>
        <v>63</v>
      </c>
      <c r="BM36" s="12">
        <f t="shared" si="34"/>
        <v>151</v>
      </c>
    </row>
    <row r="37" spans="1:65" x14ac:dyDescent="0.35">
      <c r="A37">
        <f t="shared" si="35"/>
        <v>0</v>
      </c>
      <c r="B37">
        <f t="shared" si="3"/>
        <v>31</v>
      </c>
      <c r="C37">
        <f t="shared" si="3"/>
        <v>0</v>
      </c>
      <c r="D37">
        <f t="shared" si="3"/>
        <v>0</v>
      </c>
      <c r="E37">
        <f t="shared" si="3"/>
        <v>0</v>
      </c>
      <c r="F37">
        <f t="shared" si="3"/>
        <v>0</v>
      </c>
      <c r="H37">
        <f t="shared" si="36"/>
        <v>0</v>
      </c>
      <c r="I37">
        <f t="shared" si="37"/>
        <v>1</v>
      </c>
      <c r="J37">
        <f t="shared" si="38"/>
        <v>0</v>
      </c>
      <c r="K37">
        <f t="shared" si="39"/>
        <v>0</v>
      </c>
      <c r="L37">
        <f t="shared" si="40"/>
        <v>0</v>
      </c>
      <c r="M37">
        <f t="shared" si="41"/>
        <v>0</v>
      </c>
      <c r="N37" s="4">
        <v>2</v>
      </c>
      <c r="O37" s="52">
        <v>2</v>
      </c>
      <c r="P37" s="18" t="s">
        <v>95</v>
      </c>
      <c r="Q37" s="19">
        <v>31</v>
      </c>
      <c r="R37" s="19">
        <v>9</v>
      </c>
      <c r="S37" s="19">
        <v>0</v>
      </c>
      <c r="T37" s="19">
        <v>1</v>
      </c>
      <c r="U37" s="19">
        <v>8</v>
      </c>
      <c r="V37" s="19">
        <v>0</v>
      </c>
      <c r="W37" s="18"/>
      <c r="X37" s="19"/>
      <c r="Y37" s="12">
        <f t="shared" si="4"/>
        <v>0</v>
      </c>
      <c r="Z37" s="12">
        <f t="shared" si="5"/>
        <v>0</v>
      </c>
      <c r="AA37" s="12">
        <f t="shared" si="6"/>
        <v>0</v>
      </c>
      <c r="AB37" s="12">
        <f t="shared" si="7"/>
        <v>0</v>
      </c>
      <c r="AC37" s="12">
        <f t="shared" si="8"/>
        <v>0</v>
      </c>
      <c r="AD37" s="12"/>
      <c r="AE37" s="12">
        <f t="shared" si="9"/>
        <v>9</v>
      </c>
      <c r="AF37" s="12">
        <f t="shared" si="10"/>
        <v>0</v>
      </c>
      <c r="AG37" s="12">
        <f t="shared" si="11"/>
        <v>1</v>
      </c>
      <c r="AH37" s="12">
        <f t="shared" si="12"/>
        <v>8</v>
      </c>
      <c r="AI37" s="12">
        <f t="shared" si="13"/>
        <v>0</v>
      </c>
      <c r="AK37" s="12">
        <f t="shared" si="14"/>
        <v>0</v>
      </c>
      <c r="AL37" s="12">
        <f t="shared" si="15"/>
        <v>0</v>
      </c>
      <c r="AM37" s="12">
        <f t="shared" si="16"/>
        <v>0</v>
      </c>
      <c r="AN37" s="12">
        <f t="shared" si="17"/>
        <v>0</v>
      </c>
      <c r="AO37" s="12">
        <f t="shared" si="18"/>
        <v>0</v>
      </c>
      <c r="AP37"/>
      <c r="AQ37" s="12">
        <f t="shared" si="19"/>
        <v>0</v>
      </c>
      <c r="AR37" s="12">
        <f t="shared" si="20"/>
        <v>0</v>
      </c>
      <c r="AS37" s="12">
        <f t="shared" si="21"/>
        <v>0</v>
      </c>
      <c r="AT37" s="12">
        <f t="shared" si="22"/>
        <v>0</v>
      </c>
      <c r="AU37" s="12">
        <f t="shared" si="23"/>
        <v>0</v>
      </c>
      <c r="AW37" s="12">
        <f t="shared" si="24"/>
        <v>0</v>
      </c>
      <c r="AX37" s="12">
        <f t="shared" si="25"/>
        <v>0</v>
      </c>
      <c r="AY37" s="12">
        <f t="shared" si="26"/>
        <v>0</v>
      </c>
      <c r="AZ37" s="12">
        <f t="shared" si="27"/>
        <v>0</v>
      </c>
      <c r="BA37" s="12">
        <f t="shared" si="28"/>
        <v>0</v>
      </c>
      <c r="BC37" s="12">
        <f t="shared" si="29"/>
        <v>0</v>
      </c>
      <c r="BD37" s="12">
        <f t="shared" si="30"/>
        <v>0</v>
      </c>
      <c r="BE37" s="12">
        <f t="shared" si="31"/>
        <v>0</v>
      </c>
      <c r="BF37" s="12">
        <f t="shared" si="32"/>
        <v>0</v>
      </c>
      <c r="BG37" s="12">
        <f t="shared" si="33"/>
        <v>0</v>
      </c>
      <c r="BH37" s="12"/>
      <c r="BI37" s="12">
        <f t="shared" si="42"/>
        <v>9</v>
      </c>
      <c r="BJ37" s="12">
        <f t="shared" si="34"/>
        <v>0</v>
      </c>
      <c r="BK37" s="12">
        <f t="shared" si="34"/>
        <v>1</v>
      </c>
      <c r="BL37" s="12">
        <f t="shared" si="34"/>
        <v>8</v>
      </c>
      <c r="BM37" s="12">
        <f t="shared" si="34"/>
        <v>0</v>
      </c>
    </row>
    <row r="38" spans="1:65" x14ac:dyDescent="0.35">
      <c r="A38">
        <f t="shared" si="35"/>
        <v>0</v>
      </c>
      <c r="B38">
        <f t="shared" si="3"/>
        <v>442</v>
      </c>
      <c r="C38">
        <f t="shared" si="3"/>
        <v>0</v>
      </c>
      <c r="D38">
        <f t="shared" si="3"/>
        <v>0</v>
      </c>
      <c r="E38">
        <f t="shared" si="3"/>
        <v>0</v>
      </c>
      <c r="F38">
        <f t="shared" si="3"/>
        <v>0</v>
      </c>
      <c r="H38">
        <f t="shared" si="36"/>
        <v>0</v>
      </c>
      <c r="I38">
        <f t="shared" si="37"/>
        <v>1</v>
      </c>
      <c r="J38">
        <f t="shared" si="38"/>
        <v>0</v>
      </c>
      <c r="K38">
        <f t="shared" si="39"/>
        <v>0</v>
      </c>
      <c r="L38">
        <f t="shared" si="40"/>
        <v>0</v>
      </c>
      <c r="M38">
        <f t="shared" si="41"/>
        <v>0</v>
      </c>
      <c r="N38" s="4">
        <v>2</v>
      </c>
      <c r="O38" s="52">
        <v>2</v>
      </c>
      <c r="P38" s="18" t="s">
        <v>96</v>
      </c>
      <c r="Q38" s="19">
        <v>442</v>
      </c>
      <c r="R38" s="19">
        <v>207</v>
      </c>
      <c r="S38" s="19">
        <v>6</v>
      </c>
      <c r="T38" s="19">
        <v>22</v>
      </c>
      <c r="U38" s="19">
        <v>168</v>
      </c>
      <c r="V38" s="19">
        <v>11</v>
      </c>
      <c r="W38" s="18"/>
      <c r="X38" s="19"/>
      <c r="Y38" s="12">
        <f t="shared" si="4"/>
        <v>0</v>
      </c>
      <c r="Z38" s="12">
        <f t="shared" si="5"/>
        <v>0</v>
      </c>
      <c r="AA38" s="12">
        <f t="shared" si="6"/>
        <v>0</v>
      </c>
      <c r="AB38" s="12">
        <f t="shared" si="7"/>
        <v>0</v>
      </c>
      <c r="AC38" s="12">
        <f t="shared" si="8"/>
        <v>0</v>
      </c>
      <c r="AD38" s="12"/>
      <c r="AE38" s="12">
        <f t="shared" si="9"/>
        <v>207</v>
      </c>
      <c r="AF38" s="12">
        <f t="shared" si="10"/>
        <v>6</v>
      </c>
      <c r="AG38" s="12">
        <f t="shared" si="11"/>
        <v>22</v>
      </c>
      <c r="AH38" s="12">
        <f t="shared" si="12"/>
        <v>168</v>
      </c>
      <c r="AI38" s="12">
        <f t="shared" si="13"/>
        <v>11</v>
      </c>
      <c r="AK38" s="12">
        <f t="shared" si="14"/>
        <v>0</v>
      </c>
      <c r="AL38" s="12">
        <f t="shared" si="15"/>
        <v>0</v>
      </c>
      <c r="AM38" s="12">
        <f t="shared" si="16"/>
        <v>0</v>
      </c>
      <c r="AN38" s="12">
        <f t="shared" si="17"/>
        <v>0</v>
      </c>
      <c r="AO38" s="12">
        <f t="shared" si="18"/>
        <v>0</v>
      </c>
      <c r="AP38"/>
      <c r="AQ38" s="12">
        <f t="shared" si="19"/>
        <v>0</v>
      </c>
      <c r="AR38" s="12">
        <f t="shared" si="20"/>
        <v>0</v>
      </c>
      <c r="AS38" s="12">
        <f t="shared" si="21"/>
        <v>0</v>
      </c>
      <c r="AT38" s="12">
        <f t="shared" si="22"/>
        <v>0</v>
      </c>
      <c r="AU38" s="12">
        <f t="shared" si="23"/>
        <v>0</v>
      </c>
      <c r="AW38" s="12">
        <f t="shared" si="24"/>
        <v>0</v>
      </c>
      <c r="AX38" s="12">
        <f t="shared" si="25"/>
        <v>0</v>
      </c>
      <c r="AY38" s="12">
        <f t="shared" si="26"/>
        <v>0</v>
      </c>
      <c r="AZ38" s="12">
        <f t="shared" si="27"/>
        <v>0</v>
      </c>
      <c r="BA38" s="12">
        <f t="shared" si="28"/>
        <v>0</v>
      </c>
      <c r="BC38" s="12">
        <f t="shared" si="29"/>
        <v>0</v>
      </c>
      <c r="BD38" s="12">
        <f t="shared" si="30"/>
        <v>0</v>
      </c>
      <c r="BE38" s="12">
        <f t="shared" si="31"/>
        <v>0</v>
      </c>
      <c r="BF38" s="12">
        <f t="shared" si="32"/>
        <v>0</v>
      </c>
      <c r="BG38" s="12">
        <f t="shared" si="33"/>
        <v>0</v>
      </c>
      <c r="BH38" s="12"/>
      <c r="BI38" s="12">
        <f t="shared" si="42"/>
        <v>207</v>
      </c>
      <c r="BJ38" s="12">
        <f t="shared" si="34"/>
        <v>6</v>
      </c>
      <c r="BK38" s="12">
        <f t="shared" si="34"/>
        <v>22</v>
      </c>
      <c r="BL38" s="12">
        <f t="shared" si="34"/>
        <v>168</v>
      </c>
      <c r="BM38" s="12">
        <f t="shared" si="34"/>
        <v>11</v>
      </c>
    </row>
    <row r="39" spans="1:65" x14ac:dyDescent="0.35">
      <c r="A39">
        <f t="shared" si="35"/>
        <v>0</v>
      </c>
      <c r="B39">
        <f t="shared" si="3"/>
        <v>138</v>
      </c>
      <c r="C39">
        <f t="shared" si="3"/>
        <v>0</v>
      </c>
      <c r="D39">
        <f t="shared" si="3"/>
        <v>0</v>
      </c>
      <c r="E39">
        <f t="shared" si="3"/>
        <v>0</v>
      </c>
      <c r="F39">
        <f t="shared" si="3"/>
        <v>0</v>
      </c>
      <c r="H39">
        <f t="shared" si="36"/>
        <v>0</v>
      </c>
      <c r="I39">
        <f t="shared" si="37"/>
        <v>1</v>
      </c>
      <c r="J39">
        <f t="shared" si="38"/>
        <v>0</v>
      </c>
      <c r="K39">
        <f t="shared" si="39"/>
        <v>0</v>
      </c>
      <c r="L39">
        <f t="shared" si="40"/>
        <v>0</v>
      </c>
      <c r="M39">
        <f t="shared" si="41"/>
        <v>0</v>
      </c>
      <c r="N39" s="4">
        <v>2</v>
      </c>
      <c r="O39" s="52">
        <v>2</v>
      </c>
      <c r="P39" s="18" t="s">
        <v>112</v>
      </c>
      <c r="Q39" s="19">
        <v>138</v>
      </c>
      <c r="R39" s="19">
        <v>50</v>
      </c>
      <c r="S39" s="19">
        <v>5</v>
      </c>
      <c r="T39" s="19">
        <v>5</v>
      </c>
      <c r="U39" s="19">
        <v>38</v>
      </c>
      <c r="V39" s="19">
        <v>2</v>
      </c>
      <c r="W39" s="18"/>
      <c r="X39" s="19"/>
      <c r="Y39" s="12">
        <f t="shared" si="4"/>
        <v>0</v>
      </c>
      <c r="Z39" s="12">
        <f t="shared" si="5"/>
        <v>0</v>
      </c>
      <c r="AA39" s="12">
        <f t="shared" si="6"/>
        <v>0</v>
      </c>
      <c r="AB39" s="12">
        <f t="shared" si="7"/>
        <v>0</v>
      </c>
      <c r="AC39" s="12">
        <f t="shared" si="8"/>
        <v>0</v>
      </c>
      <c r="AD39" s="12"/>
      <c r="AE39" s="12">
        <f t="shared" si="9"/>
        <v>50</v>
      </c>
      <c r="AF39" s="12">
        <f t="shared" si="10"/>
        <v>5</v>
      </c>
      <c r="AG39" s="12">
        <f t="shared" si="11"/>
        <v>5</v>
      </c>
      <c r="AH39" s="12">
        <f t="shared" si="12"/>
        <v>38</v>
      </c>
      <c r="AI39" s="12">
        <f t="shared" si="13"/>
        <v>2</v>
      </c>
      <c r="AK39" s="12">
        <f t="shared" si="14"/>
        <v>0</v>
      </c>
      <c r="AL39" s="12">
        <f t="shared" si="15"/>
        <v>0</v>
      </c>
      <c r="AM39" s="12">
        <f t="shared" si="16"/>
        <v>0</v>
      </c>
      <c r="AN39" s="12">
        <f t="shared" si="17"/>
        <v>0</v>
      </c>
      <c r="AO39" s="12">
        <f t="shared" si="18"/>
        <v>0</v>
      </c>
      <c r="AP39"/>
      <c r="AQ39" s="12">
        <f t="shared" si="19"/>
        <v>0</v>
      </c>
      <c r="AR39" s="12">
        <f t="shared" si="20"/>
        <v>0</v>
      </c>
      <c r="AS39" s="12">
        <f t="shared" si="21"/>
        <v>0</v>
      </c>
      <c r="AT39" s="12">
        <f t="shared" si="22"/>
        <v>0</v>
      </c>
      <c r="AU39" s="12">
        <f t="shared" si="23"/>
        <v>0</v>
      </c>
      <c r="AW39" s="12">
        <f t="shared" si="24"/>
        <v>0</v>
      </c>
      <c r="AX39" s="12">
        <f t="shared" si="25"/>
        <v>0</v>
      </c>
      <c r="AY39" s="12">
        <f t="shared" si="26"/>
        <v>0</v>
      </c>
      <c r="AZ39" s="12">
        <f t="shared" si="27"/>
        <v>0</v>
      </c>
      <c r="BA39" s="12">
        <f t="shared" si="28"/>
        <v>0</v>
      </c>
      <c r="BC39" s="12">
        <f t="shared" si="29"/>
        <v>0</v>
      </c>
      <c r="BD39" s="12">
        <f t="shared" si="30"/>
        <v>0</v>
      </c>
      <c r="BE39" s="12">
        <f t="shared" si="31"/>
        <v>0</v>
      </c>
      <c r="BF39" s="12">
        <f t="shared" si="32"/>
        <v>0</v>
      </c>
      <c r="BG39" s="12">
        <f t="shared" si="33"/>
        <v>0</v>
      </c>
      <c r="BH39" s="12"/>
      <c r="BI39" s="12">
        <f t="shared" si="42"/>
        <v>50</v>
      </c>
      <c r="BJ39" s="12">
        <f t="shared" ref="BJ39:BJ58" si="49">Z39+AF39+AL39+AR39+AX39+BD39</f>
        <v>5</v>
      </c>
      <c r="BK39" s="12">
        <f t="shared" ref="BK39:BK58" si="50">AA39+AG39+AM39+AS39+AY39+BE39</f>
        <v>5</v>
      </c>
      <c r="BL39" s="12">
        <f t="shared" ref="BL39:BL58" si="51">AB39+AH39+AN39+AT39+AZ39+BF39</f>
        <v>38</v>
      </c>
      <c r="BM39" s="12">
        <f t="shared" ref="BM39:BM58" si="52">AC39+AI39+AO39+AU39+BA39+BG39</f>
        <v>2</v>
      </c>
    </row>
    <row r="40" spans="1:65" x14ac:dyDescent="0.35">
      <c r="A40">
        <f t="shared" si="35"/>
        <v>0</v>
      </c>
      <c r="B40">
        <f t="shared" si="3"/>
        <v>0</v>
      </c>
      <c r="C40">
        <f t="shared" si="3"/>
        <v>8998</v>
      </c>
      <c r="D40">
        <f t="shared" si="3"/>
        <v>0</v>
      </c>
      <c r="E40">
        <f t="shared" si="3"/>
        <v>0</v>
      </c>
      <c r="F40">
        <f t="shared" si="3"/>
        <v>0</v>
      </c>
      <c r="H40">
        <f t="shared" si="36"/>
        <v>0</v>
      </c>
      <c r="I40">
        <f t="shared" si="37"/>
        <v>0</v>
      </c>
      <c r="J40">
        <f t="shared" si="38"/>
        <v>1</v>
      </c>
      <c r="K40">
        <f t="shared" si="39"/>
        <v>0</v>
      </c>
      <c r="L40">
        <f t="shared" si="40"/>
        <v>0</v>
      </c>
      <c r="M40">
        <f t="shared" si="41"/>
        <v>0</v>
      </c>
      <c r="N40" s="4">
        <v>3</v>
      </c>
      <c r="O40" s="52">
        <v>3</v>
      </c>
      <c r="P40" s="18" t="s">
        <v>82</v>
      </c>
      <c r="Q40" s="19">
        <v>8998</v>
      </c>
      <c r="R40" s="19">
        <v>4710</v>
      </c>
      <c r="S40" s="19">
        <v>1845</v>
      </c>
      <c r="T40" s="19">
        <v>1835</v>
      </c>
      <c r="U40" s="19">
        <v>694</v>
      </c>
      <c r="V40" s="19">
        <v>336</v>
      </c>
      <c r="W40" s="18"/>
      <c r="X40" s="19"/>
      <c r="Y40" s="12">
        <f t="shared" si="4"/>
        <v>0</v>
      </c>
      <c r="Z40" s="12">
        <f t="shared" si="5"/>
        <v>0</v>
      </c>
      <c r="AA40" s="12">
        <f t="shared" si="6"/>
        <v>0</v>
      </c>
      <c r="AB40" s="12">
        <f t="shared" si="7"/>
        <v>0</v>
      </c>
      <c r="AC40" s="12">
        <f t="shared" si="8"/>
        <v>0</v>
      </c>
      <c r="AD40" s="12"/>
      <c r="AE40" s="12">
        <f t="shared" si="9"/>
        <v>0</v>
      </c>
      <c r="AF40" s="12">
        <f t="shared" si="10"/>
        <v>0</v>
      </c>
      <c r="AG40" s="12">
        <f t="shared" si="11"/>
        <v>0</v>
      </c>
      <c r="AH40" s="12">
        <f t="shared" si="12"/>
        <v>0</v>
      </c>
      <c r="AI40" s="12">
        <f t="shared" si="13"/>
        <v>0</v>
      </c>
      <c r="AK40" s="12">
        <f t="shared" si="14"/>
        <v>4710</v>
      </c>
      <c r="AL40" s="12">
        <f t="shared" si="15"/>
        <v>1845</v>
      </c>
      <c r="AM40" s="12">
        <f t="shared" si="16"/>
        <v>1835</v>
      </c>
      <c r="AN40" s="12">
        <f t="shared" si="17"/>
        <v>694</v>
      </c>
      <c r="AO40" s="12">
        <f t="shared" si="18"/>
        <v>336</v>
      </c>
      <c r="AP40"/>
      <c r="AQ40" s="12">
        <f t="shared" si="19"/>
        <v>0</v>
      </c>
      <c r="AR40" s="12">
        <f t="shared" si="20"/>
        <v>0</v>
      </c>
      <c r="AS40" s="12">
        <f t="shared" si="21"/>
        <v>0</v>
      </c>
      <c r="AT40" s="12">
        <f t="shared" si="22"/>
        <v>0</v>
      </c>
      <c r="AU40" s="12">
        <f t="shared" si="23"/>
        <v>0</v>
      </c>
      <c r="AW40" s="12">
        <f t="shared" si="24"/>
        <v>0</v>
      </c>
      <c r="AX40" s="12">
        <f t="shared" si="25"/>
        <v>0</v>
      </c>
      <c r="AY40" s="12">
        <f t="shared" si="26"/>
        <v>0</v>
      </c>
      <c r="AZ40" s="12">
        <f t="shared" si="27"/>
        <v>0</v>
      </c>
      <c r="BA40" s="12">
        <f t="shared" si="28"/>
        <v>0</v>
      </c>
      <c r="BC40" s="12">
        <f t="shared" si="29"/>
        <v>0</v>
      </c>
      <c r="BD40" s="12">
        <f t="shared" si="30"/>
        <v>0</v>
      </c>
      <c r="BE40" s="12">
        <f t="shared" si="31"/>
        <v>0</v>
      </c>
      <c r="BF40" s="12">
        <f t="shared" si="32"/>
        <v>0</v>
      </c>
      <c r="BG40" s="12">
        <f t="shared" si="33"/>
        <v>0</v>
      </c>
      <c r="BH40" s="12"/>
      <c r="BI40" s="12">
        <f t="shared" si="42"/>
        <v>4710</v>
      </c>
      <c r="BJ40" s="12">
        <f t="shared" si="49"/>
        <v>1845</v>
      </c>
      <c r="BK40" s="12">
        <f t="shared" si="50"/>
        <v>1835</v>
      </c>
      <c r="BL40" s="12">
        <f t="shared" si="51"/>
        <v>694</v>
      </c>
      <c r="BM40" s="12">
        <f t="shared" si="52"/>
        <v>336</v>
      </c>
    </row>
    <row r="41" spans="1:65" x14ac:dyDescent="0.35">
      <c r="A41">
        <f t="shared" si="35"/>
        <v>0</v>
      </c>
      <c r="B41">
        <f t="shared" ref="B41:B55" si="53">I41*$Q41</f>
        <v>0</v>
      </c>
      <c r="C41">
        <f t="shared" ref="C41:C55" si="54">J41*$Q41</f>
        <v>3290</v>
      </c>
      <c r="D41">
        <f t="shared" ref="D41:D55" si="55">K41*$Q41</f>
        <v>0</v>
      </c>
      <c r="E41">
        <f t="shared" ref="E41:E55" si="56">L41*$Q41</f>
        <v>0</v>
      </c>
      <c r="F41">
        <f t="shared" ref="F41:F55" si="57">M41*$Q41</f>
        <v>0</v>
      </c>
      <c r="H41">
        <f t="shared" si="36"/>
        <v>0</v>
      </c>
      <c r="I41">
        <f t="shared" si="37"/>
        <v>0</v>
      </c>
      <c r="J41">
        <f t="shared" si="38"/>
        <v>1</v>
      </c>
      <c r="K41">
        <f t="shared" si="39"/>
        <v>0</v>
      </c>
      <c r="L41">
        <f t="shared" si="40"/>
        <v>0</v>
      </c>
      <c r="M41">
        <f t="shared" si="41"/>
        <v>0</v>
      </c>
      <c r="N41" s="4">
        <v>3</v>
      </c>
      <c r="O41" s="52">
        <v>3</v>
      </c>
      <c r="P41" s="18" t="s">
        <v>83</v>
      </c>
      <c r="Q41" s="19">
        <v>3290</v>
      </c>
      <c r="R41" s="19">
        <v>2501</v>
      </c>
      <c r="S41" s="19">
        <v>878</v>
      </c>
      <c r="T41" s="19">
        <v>896</v>
      </c>
      <c r="U41" s="19">
        <v>507</v>
      </c>
      <c r="V41" s="19">
        <v>220</v>
      </c>
      <c r="W41" s="18"/>
      <c r="X41" s="19"/>
      <c r="Y41" s="12">
        <f t="shared" si="4"/>
        <v>0</v>
      </c>
      <c r="Z41" s="12">
        <f t="shared" si="5"/>
        <v>0</v>
      </c>
      <c r="AA41" s="12">
        <f t="shared" si="6"/>
        <v>0</v>
      </c>
      <c r="AB41" s="12">
        <f t="shared" si="7"/>
        <v>0</v>
      </c>
      <c r="AC41" s="12">
        <f t="shared" si="8"/>
        <v>0</v>
      </c>
      <c r="AD41" s="12"/>
      <c r="AE41" s="12">
        <f t="shared" si="9"/>
        <v>0</v>
      </c>
      <c r="AF41" s="12">
        <f t="shared" si="10"/>
        <v>0</v>
      </c>
      <c r="AG41" s="12">
        <f t="shared" si="11"/>
        <v>0</v>
      </c>
      <c r="AH41" s="12">
        <f t="shared" si="12"/>
        <v>0</v>
      </c>
      <c r="AI41" s="12">
        <f t="shared" si="13"/>
        <v>0</v>
      </c>
      <c r="AK41" s="12">
        <f t="shared" si="14"/>
        <v>2501</v>
      </c>
      <c r="AL41" s="12">
        <f t="shared" si="15"/>
        <v>878</v>
      </c>
      <c r="AM41" s="12">
        <f t="shared" si="16"/>
        <v>896</v>
      </c>
      <c r="AN41" s="12">
        <f t="shared" si="17"/>
        <v>507</v>
      </c>
      <c r="AO41" s="12">
        <f t="shared" si="18"/>
        <v>220</v>
      </c>
      <c r="AP41"/>
      <c r="AQ41" s="12">
        <f t="shared" si="19"/>
        <v>0</v>
      </c>
      <c r="AR41" s="12">
        <f t="shared" si="20"/>
        <v>0</v>
      </c>
      <c r="AS41" s="12">
        <f t="shared" si="21"/>
        <v>0</v>
      </c>
      <c r="AT41" s="12">
        <f t="shared" si="22"/>
        <v>0</v>
      </c>
      <c r="AU41" s="12">
        <f t="shared" si="23"/>
        <v>0</v>
      </c>
      <c r="AW41" s="12">
        <f t="shared" si="24"/>
        <v>0</v>
      </c>
      <c r="AX41" s="12">
        <f t="shared" si="25"/>
        <v>0</v>
      </c>
      <c r="AY41" s="12">
        <f t="shared" si="26"/>
        <v>0</v>
      </c>
      <c r="AZ41" s="12">
        <f t="shared" si="27"/>
        <v>0</v>
      </c>
      <c r="BA41" s="12">
        <f t="shared" si="28"/>
        <v>0</v>
      </c>
      <c r="BC41" s="12">
        <f t="shared" si="29"/>
        <v>0</v>
      </c>
      <c r="BD41" s="12">
        <f t="shared" si="30"/>
        <v>0</v>
      </c>
      <c r="BE41" s="12">
        <f t="shared" si="31"/>
        <v>0</v>
      </c>
      <c r="BF41" s="12">
        <f t="shared" si="32"/>
        <v>0</v>
      </c>
      <c r="BG41" s="12">
        <f t="shared" si="33"/>
        <v>0</v>
      </c>
      <c r="BH41" s="12"/>
      <c r="BI41" s="12">
        <f t="shared" si="42"/>
        <v>2501</v>
      </c>
      <c r="BJ41" s="12">
        <f t="shared" si="49"/>
        <v>878</v>
      </c>
      <c r="BK41" s="12">
        <f t="shared" si="50"/>
        <v>896</v>
      </c>
      <c r="BL41" s="12">
        <f t="shared" si="51"/>
        <v>507</v>
      </c>
      <c r="BM41" s="12">
        <f t="shared" si="52"/>
        <v>220</v>
      </c>
    </row>
    <row r="42" spans="1:65" x14ac:dyDescent="0.35">
      <c r="A42">
        <f t="shared" si="35"/>
        <v>0</v>
      </c>
      <c r="B42">
        <f t="shared" si="53"/>
        <v>0</v>
      </c>
      <c r="C42">
        <f t="shared" si="54"/>
        <v>3170</v>
      </c>
      <c r="D42">
        <f t="shared" si="55"/>
        <v>0</v>
      </c>
      <c r="E42">
        <f t="shared" si="56"/>
        <v>0</v>
      </c>
      <c r="F42">
        <f t="shared" si="57"/>
        <v>0</v>
      </c>
      <c r="H42">
        <f t="shared" si="36"/>
        <v>0</v>
      </c>
      <c r="I42">
        <f t="shared" si="37"/>
        <v>0</v>
      </c>
      <c r="J42">
        <f t="shared" si="38"/>
        <v>1</v>
      </c>
      <c r="K42">
        <f t="shared" si="39"/>
        <v>0</v>
      </c>
      <c r="L42">
        <f t="shared" si="40"/>
        <v>0</v>
      </c>
      <c r="M42">
        <f t="shared" si="41"/>
        <v>0</v>
      </c>
      <c r="N42" s="4">
        <v>3</v>
      </c>
      <c r="O42" s="52">
        <v>3</v>
      </c>
      <c r="P42" s="18" t="s">
        <v>97</v>
      </c>
      <c r="Q42" s="19">
        <v>3170</v>
      </c>
      <c r="R42" s="19">
        <v>1183</v>
      </c>
      <c r="S42" s="19">
        <v>456</v>
      </c>
      <c r="T42" s="19">
        <v>451</v>
      </c>
      <c r="U42" s="19">
        <v>137</v>
      </c>
      <c r="V42" s="19">
        <v>139</v>
      </c>
      <c r="W42" s="18"/>
      <c r="X42" s="19"/>
      <c r="Y42" s="12">
        <f t="shared" si="4"/>
        <v>0</v>
      </c>
      <c r="Z42" s="12">
        <f t="shared" si="5"/>
        <v>0</v>
      </c>
      <c r="AA42" s="12">
        <f t="shared" si="6"/>
        <v>0</v>
      </c>
      <c r="AB42" s="12">
        <f t="shared" si="7"/>
        <v>0</v>
      </c>
      <c r="AC42" s="12">
        <f t="shared" si="8"/>
        <v>0</v>
      </c>
      <c r="AD42" s="12"/>
      <c r="AE42" s="12">
        <f t="shared" si="9"/>
        <v>0</v>
      </c>
      <c r="AF42" s="12">
        <f t="shared" si="10"/>
        <v>0</v>
      </c>
      <c r="AG42" s="12">
        <f t="shared" si="11"/>
        <v>0</v>
      </c>
      <c r="AH42" s="12">
        <f t="shared" si="12"/>
        <v>0</v>
      </c>
      <c r="AI42" s="12">
        <f t="shared" si="13"/>
        <v>0</v>
      </c>
      <c r="AK42" s="12">
        <f t="shared" si="14"/>
        <v>1183</v>
      </c>
      <c r="AL42" s="12">
        <f t="shared" si="15"/>
        <v>456</v>
      </c>
      <c r="AM42" s="12">
        <f t="shared" si="16"/>
        <v>451</v>
      </c>
      <c r="AN42" s="12">
        <f t="shared" si="17"/>
        <v>137</v>
      </c>
      <c r="AO42" s="12">
        <f t="shared" si="18"/>
        <v>139</v>
      </c>
      <c r="AP42"/>
      <c r="AQ42" s="12">
        <f t="shared" si="19"/>
        <v>0</v>
      </c>
      <c r="AR42" s="12">
        <f t="shared" si="20"/>
        <v>0</v>
      </c>
      <c r="AS42" s="12">
        <f t="shared" si="21"/>
        <v>0</v>
      </c>
      <c r="AT42" s="12">
        <f t="shared" si="22"/>
        <v>0</v>
      </c>
      <c r="AU42" s="12">
        <f t="shared" si="23"/>
        <v>0</v>
      </c>
      <c r="AW42" s="12">
        <f t="shared" si="24"/>
        <v>0</v>
      </c>
      <c r="AX42" s="12">
        <f t="shared" si="25"/>
        <v>0</v>
      </c>
      <c r="AY42" s="12">
        <f t="shared" si="26"/>
        <v>0</v>
      </c>
      <c r="AZ42" s="12">
        <f t="shared" si="27"/>
        <v>0</v>
      </c>
      <c r="BA42" s="12">
        <f t="shared" si="28"/>
        <v>0</v>
      </c>
      <c r="BC42" s="12">
        <f t="shared" si="29"/>
        <v>0</v>
      </c>
      <c r="BD42" s="12">
        <f t="shared" si="30"/>
        <v>0</v>
      </c>
      <c r="BE42" s="12">
        <f t="shared" si="31"/>
        <v>0</v>
      </c>
      <c r="BF42" s="12">
        <f t="shared" si="32"/>
        <v>0</v>
      </c>
      <c r="BG42" s="12">
        <f t="shared" si="33"/>
        <v>0</v>
      </c>
      <c r="BH42" s="12"/>
      <c r="BI42" s="12">
        <f t="shared" si="42"/>
        <v>1183</v>
      </c>
      <c r="BJ42" s="12">
        <f t="shared" si="49"/>
        <v>456</v>
      </c>
      <c r="BK42" s="12">
        <f t="shared" si="50"/>
        <v>451</v>
      </c>
      <c r="BL42" s="12">
        <f t="shared" si="51"/>
        <v>137</v>
      </c>
      <c r="BM42" s="12">
        <f t="shared" si="52"/>
        <v>139</v>
      </c>
    </row>
    <row r="43" spans="1:65" x14ac:dyDescent="0.35">
      <c r="A43">
        <f t="shared" si="35"/>
        <v>0</v>
      </c>
      <c r="B43">
        <f t="shared" si="53"/>
        <v>0</v>
      </c>
      <c r="C43">
        <f t="shared" si="54"/>
        <v>2622</v>
      </c>
      <c r="D43">
        <f t="shared" si="55"/>
        <v>0</v>
      </c>
      <c r="E43">
        <f t="shared" si="56"/>
        <v>0</v>
      </c>
      <c r="F43">
        <f t="shared" si="57"/>
        <v>0</v>
      </c>
      <c r="H43">
        <f t="shared" si="36"/>
        <v>0</v>
      </c>
      <c r="I43">
        <f t="shared" si="37"/>
        <v>0</v>
      </c>
      <c r="J43">
        <f t="shared" si="38"/>
        <v>1</v>
      </c>
      <c r="K43">
        <f t="shared" si="39"/>
        <v>0</v>
      </c>
      <c r="L43">
        <f t="shared" si="40"/>
        <v>0</v>
      </c>
      <c r="M43">
        <f t="shared" si="41"/>
        <v>0</v>
      </c>
      <c r="N43" s="4">
        <v>3</v>
      </c>
      <c r="O43" s="52">
        <v>3</v>
      </c>
      <c r="P43" s="18" t="s">
        <v>121</v>
      </c>
      <c r="Q43" s="19">
        <v>2622</v>
      </c>
      <c r="R43" s="19">
        <v>1602</v>
      </c>
      <c r="S43" s="19">
        <v>648</v>
      </c>
      <c r="T43" s="19">
        <v>571</v>
      </c>
      <c r="U43" s="19">
        <v>260</v>
      </c>
      <c r="V43" s="19">
        <v>123</v>
      </c>
      <c r="W43" s="18"/>
      <c r="X43" s="19"/>
      <c r="Y43" s="12">
        <f t="shared" si="4"/>
        <v>0</v>
      </c>
      <c r="Z43" s="12">
        <f t="shared" si="5"/>
        <v>0</v>
      </c>
      <c r="AA43" s="12">
        <f t="shared" si="6"/>
        <v>0</v>
      </c>
      <c r="AB43" s="12">
        <f t="shared" si="7"/>
        <v>0</v>
      </c>
      <c r="AC43" s="12">
        <f t="shared" si="8"/>
        <v>0</v>
      </c>
      <c r="AD43" s="12"/>
      <c r="AE43" s="12">
        <f t="shared" si="9"/>
        <v>0</v>
      </c>
      <c r="AF43" s="12">
        <f t="shared" si="10"/>
        <v>0</v>
      </c>
      <c r="AG43" s="12">
        <f t="shared" si="11"/>
        <v>0</v>
      </c>
      <c r="AH43" s="12">
        <f t="shared" si="12"/>
        <v>0</v>
      </c>
      <c r="AI43" s="12">
        <f t="shared" si="13"/>
        <v>0</v>
      </c>
      <c r="AK43" s="12">
        <f t="shared" si="14"/>
        <v>1602</v>
      </c>
      <c r="AL43" s="12">
        <f t="shared" si="15"/>
        <v>648</v>
      </c>
      <c r="AM43" s="12">
        <f t="shared" si="16"/>
        <v>571</v>
      </c>
      <c r="AN43" s="12">
        <f t="shared" si="17"/>
        <v>260</v>
      </c>
      <c r="AO43" s="12">
        <f t="shared" si="18"/>
        <v>123</v>
      </c>
      <c r="AP43"/>
      <c r="AQ43" s="12">
        <f t="shared" si="19"/>
        <v>0</v>
      </c>
      <c r="AR43" s="12">
        <f t="shared" si="20"/>
        <v>0</v>
      </c>
      <c r="AS43" s="12">
        <f t="shared" si="21"/>
        <v>0</v>
      </c>
      <c r="AT43" s="12">
        <f t="shared" si="22"/>
        <v>0</v>
      </c>
      <c r="AU43" s="12">
        <f t="shared" si="23"/>
        <v>0</v>
      </c>
      <c r="AW43" s="12">
        <f t="shared" si="24"/>
        <v>0</v>
      </c>
      <c r="AX43" s="12">
        <f t="shared" si="25"/>
        <v>0</v>
      </c>
      <c r="AY43" s="12">
        <f t="shared" si="26"/>
        <v>0</v>
      </c>
      <c r="AZ43" s="12">
        <f t="shared" si="27"/>
        <v>0</v>
      </c>
      <c r="BA43" s="12">
        <f t="shared" si="28"/>
        <v>0</v>
      </c>
      <c r="BC43" s="12">
        <f t="shared" si="29"/>
        <v>0</v>
      </c>
      <c r="BD43" s="12">
        <f t="shared" si="30"/>
        <v>0</v>
      </c>
      <c r="BE43" s="12">
        <f t="shared" si="31"/>
        <v>0</v>
      </c>
      <c r="BF43" s="12">
        <f t="shared" si="32"/>
        <v>0</v>
      </c>
      <c r="BG43" s="12">
        <f t="shared" si="33"/>
        <v>0</v>
      </c>
      <c r="BH43" s="12"/>
      <c r="BI43" s="12">
        <f t="shared" si="42"/>
        <v>1602</v>
      </c>
      <c r="BJ43" s="12">
        <f t="shared" si="49"/>
        <v>648</v>
      </c>
      <c r="BK43" s="12">
        <f t="shared" si="50"/>
        <v>571</v>
      </c>
      <c r="BL43" s="12">
        <f t="shared" si="51"/>
        <v>260</v>
      </c>
      <c r="BM43" s="12">
        <f t="shared" si="52"/>
        <v>123</v>
      </c>
    </row>
    <row r="44" spans="1:65" x14ac:dyDescent="0.35">
      <c r="A44">
        <f t="shared" si="35"/>
        <v>0</v>
      </c>
      <c r="B44">
        <f t="shared" si="53"/>
        <v>3611</v>
      </c>
      <c r="C44">
        <f t="shared" si="54"/>
        <v>0</v>
      </c>
      <c r="D44">
        <f t="shared" si="55"/>
        <v>0</v>
      </c>
      <c r="E44">
        <f t="shared" si="56"/>
        <v>0</v>
      </c>
      <c r="F44">
        <f t="shared" si="57"/>
        <v>0</v>
      </c>
      <c r="H44">
        <f t="shared" si="36"/>
        <v>0</v>
      </c>
      <c r="I44">
        <f t="shared" si="37"/>
        <v>1</v>
      </c>
      <c r="J44">
        <f t="shared" si="38"/>
        <v>0</v>
      </c>
      <c r="K44">
        <f t="shared" si="39"/>
        <v>0</v>
      </c>
      <c r="L44">
        <f t="shared" si="40"/>
        <v>0</v>
      </c>
      <c r="M44">
        <f t="shared" si="41"/>
        <v>0</v>
      </c>
      <c r="N44" s="4">
        <v>2</v>
      </c>
      <c r="O44" s="52">
        <v>2</v>
      </c>
      <c r="P44" s="18" t="s">
        <v>120</v>
      </c>
      <c r="Q44" s="19">
        <v>3611</v>
      </c>
      <c r="R44" s="19">
        <v>2097</v>
      </c>
      <c r="S44" s="19">
        <v>556</v>
      </c>
      <c r="T44" s="19">
        <v>873</v>
      </c>
      <c r="U44" s="19">
        <v>375</v>
      </c>
      <c r="V44" s="19">
        <v>293</v>
      </c>
      <c r="W44" s="18"/>
      <c r="X44" s="19"/>
      <c r="Y44" s="12">
        <f t="shared" si="4"/>
        <v>0</v>
      </c>
      <c r="Z44" s="12">
        <f t="shared" si="5"/>
        <v>0</v>
      </c>
      <c r="AA44" s="12">
        <f t="shared" si="6"/>
        <v>0</v>
      </c>
      <c r="AB44" s="12">
        <f t="shared" si="7"/>
        <v>0</v>
      </c>
      <c r="AC44" s="12">
        <f t="shared" si="8"/>
        <v>0</v>
      </c>
      <c r="AD44" s="12"/>
      <c r="AE44" s="12">
        <f t="shared" si="9"/>
        <v>2097</v>
      </c>
      <c r="AF44" s="12">
        <f t="shared" si="10"/>
        <v>556</v>
      </c>
      <c r="AG44" s="12">
        <f t="shared" si="11"/>
        <v>873</v>
      </c>
      <c r="AH44" s="12">
        <f t="shared" si="12"/>
        <v>375</v>
      </c>
      <c r="AI44" s="12">
        <f t="shared" si="13"/>
        <v>293</v>
      </c>
      <c r="AK44" s="12">
        <f t="shared" si="14"/>
        <v>0</v>
      </c>
      <c r="AL44" s="12">
        <f t="shared" si="15"/>
        <v>0</v>
      </c>
      <c r="AM44" s="12">
        <f t="shared" si="16"/>
        <v>0</v>
      </c>
      <c r="AN44" s="12">
        <f t="shared" si="17"/>
        <v>0</v>
      </c>
      <c r="AO44" s="12">
        <f t="shared" si="18"/>
        <v>0</v>
      </c>
      <c r="AP44"/>
      <c r="AQ44" s="12">
        <f t="shared" si="19"/>
        <v>0</v>
      </c>
      <c r="AR44" s="12">
        <f t="shared" si="20"/>
        <v>0</v>
      </c>
      <c r="AS44" s="12">
        <f t="shared" si="21"/>
        <v>0</v>
      </c>
      <c r="AT44" s="12">
        <f t="shared" si="22"/>
        <v>0</v>
      </c>
      <c r="AU44" s="12">
        <f t="shared" si="23"/>
        <v>0</v>
      </c>
      <c r="AW44" s="12">
        <f t="shared" si="24"/>
        <v>0</v>
      </c>
      <c r="AX44" s="12">
        <f t="shared" si="25"/>
        <v>0</v>
      </c>
      <c r="AY44" s="12">
        <f t="shared" si="26"/>
        <v>0</v>
      </c>
      <c r="AZ44" s="12">
        <f t="shared" si="27"/>
        <v>0</v>
      </c>
      <c r="BA44" s="12">
        <f t="shared" si="28"/>
        <v>0</v>
      </c>
      <c r="BC44" s="12">
        <f t="shared" si="29"/>
        <v>0</v>
      </c>
      <c r="BD44" s="12">
        <f t="shared" si="30"/>
        <v>0</v>
      </c>
      <c r="BE44" s="12">
        <f t="shared" si="31"/>
        <v>0</v>
      </c>
      <c r="BF44" s="12">
        <f t="shared" si="32"/>
        <v>0</v>
      </c>
      <c r="BG44" s="12">
        <f t="shared" si="33"/>
        <v>0</v>
      </c>
      <c r="BH44" s="12"/>
      <c r="BI44" s="12">
        <f t="shared" si="42"/>
        <v>2097</v>
      </c>
      <c r="BJ44" s="12">
        <f t="shared" si="49"/>
        <v>556</v>
      </c>
      <c r="BK44" s="12">
        <f t="shared" si="50"/>
        <v>873</v>
      </c>
      <c r="BL44" s="12">
        <f t="shared" si="51"/>
        <v>375</v>
      </c>
      <c r="BM44" s="12">
        <f t="shared" si="52"/>
        <v>293</v>
      </c>
    </row>
    <row r="45" spans="1:65" x14ac:dyDescent="0.35">
      <c r="A45">
        <f t="shared" si="35"/>
        <v>0</v>
      </c>
      <c r="B45">
        <f t="shared" si="53"/>
        <v>1082</v>
      </c>
      <c r="C45">
        <f t="shared" si="54"/>
        <v>0</v>
      </c>
      <c r="D45">
        <f t="shared" si="55"/>
        <v>0</v>
      </c>
      <c r="E45">
        <f t="shared" si="56"/>
        <v>0</v>
      </c>
      <c r="F45">
        <f t="shared" si="57"/>
        <v>0</v>
      </c>
      <c r="H45">
        <f t="shared" si="36"/>
        <v>0</v>
      </c>
      <c r="I45">
        <f t="shared" si="37"/>
        <v>1</v>
      </c>
      <c r="J45">
        <f t="shared" si="38"/>
        <v>0</v>
      </c>
      <c r="K45">
        <f t="shared" si="39"/>
        <v>0</v>
      </c>
      <c r="L45">
        <f t="shared" si="40"/>
        <v>0</v>
      </c>
      <c r="M45">
        <f t="shared" si="41"/>
        <v>0</v>
      </c>
      <c r="N45" s="4">
        <v>2</v>
      </c>
      <c r="O45" s="52">
        <v>2</v>
      </c>
      <c r="P45" s="18" t="s">
        <v>100</v>
      </c>
      <c r="Q45" s="19">
        <v>1082</v>
      </c>
      <c r="R45" s="19">
        <v>530</v>
      </c>
      <c r="S45" s="19">
        <v>135</v>
      </c>
      <c r="T45" s="19">
        <v>177</v>
      </c>
      <c r="U45" s="19">
        <v>125</v>
      </c>
      <c r="V45" s="19">
        <v>93</v>
      </c>
      <c r="W45" s="18"/>
      <c r="X45" s="19"/>
      <c r="Y45" s="12">
        <f t="shared" si="4"/>
        <v>0</v>
      </c>
      <c r="Z45" s="12">
        <f t="shared" si="5"/>
        <v>0</v>
      </c>
      <c r="AA45" s="12">
        <f t="shared" si="6"/>
        <v>0</v>
      </c>
      <c r="AB45" s="12">
        <f t="shared" si="7"/>
        <v>0</v>
      </c>
      <c r="AC45" s="12">
        <f t="shared" si="8"/>
        <v>0</v>
      </c>
      <c r="AD45" s="12"/>
      <c r="AE45" s="12">
        <f t="shared" si="9"/>
        <v>530</v>
      </c>
      <c r="AF45" s="12">
        <f t="shared" si="10"/>
        <v>135</v>
      </c>
      <c r="AG45" s="12">
        <f t="shared" si="11"/>
        <v>177</v>
      </c>
      <c r="AH45" s="12">
        <f t="shared" si="12"/>
        <v>125</v>
      </c>
      <c r="AI45" s="12">
        <f t="shared" si="13"/>
        <v>93</v>
      </c>
      <c r="AK45" s="12">
        <f t="shared" si="14"/>
        <v>0</v>
      </c>
      <c r="AL45" s="12">
        <f t="shared" si="15"/>
        <v>0</v>
      </c>
      <c r="AM45" s="12">
        <f t="shared" si="16"/>
        <v>0</v>
      </c>
      <c r="AN45" s="12">
        <f t="shared" si="17"/>
        <v>0</v>
      </c>
      <c r="AO45" s="12">
        <f t="shared" si="18"/>
        <v>0</v>
      </c>
      <c r="AP45"/>
      <c r="AQ45" s="12">
        <f t="shared" si="19"/>
        <v>0</v>
      </c>
      <c r="AR45" s="12">
        <f t="shared" si="20"/>
        <v>0</v>
      </c>
      <c r="AS45" s="12">
        <f t="shared" si="21"/>
        <v>0</v>
      </c>
      <c r="AT45" s="12">
        <f t="shared" si="22"/>
        <v>0</v>
      </c>
      <c r="AU45" s="12">
        <f t="shared" si="23"/>
        <v>0</v>
      </c>
      <c r="AW45" s="12">
        <f t="shared" si="24"/>
        <v>0</v>
      </c>
      <c r="AX45" s="12">
        <f t="shared" si="25"/>
        <v>0</v>
      </c>
      <c r="AY45" s="12">
        <f t="shared" si="26"/>
        <v>0</v>
      </c>
      <c r="AZ45" s="12">
        <f t="shared" si="27"/>
        <v>0</v>
      </c>
      <c r="BA45" s="12">
        <f t="shared" si="28"/>
        <v>0</v>
      </c>
      <c r="BC45" s="12">
        <f t="shared" si="29"/>
        <v>0</v>
      </c>
      <c r="BD45" s="12">
        <f t="shared" si="30"/>
        <v>0</v>
      </c>
      <c r="BE45" s="12">
        <f t="shared" si="31"/>
        <v>0</v>
      </c>
      <c r="BF45" s="12">
        <f t="shared" si="32"/>
        <v>0</v>
      </c>
      <c r="BG45" s="12">
        <f t="shared" si="33"/>
        <v>0</v>
      </c>
      <c r="BH45" s="12"/>
      <c r="BI45" s="12">
        <f t="shared" si="42"/>
        <v>530</v>
      </c>
      <c r="BJ45" s="12">
        <f t="shared" si="49"/>
        <v>135</v>
      </c>
      <c r="BK45" s="12">
        <f t="shared" si="50"/>
        <v>177</v>
      </c>
      <c r="BL45" s="12">
        <f t="shared" si="51"/>
        <v>125</v>
      </c>
      <c r="BM45" s="12">
        <f t="shared" si="52"/>
        <v>93</v>
      </c>
    </row>
    <row r="46" spans="1:65" x14ac:dyDescent="0.35">
      <c r="A46">
        <f t="shared" si="35"/>
        <v>0</v>
      </c>
      <c r="B46">
        <f t="shared" si="53"/>
        <v>6140</v>
      </c>
      <c r="C46">
        <f t="shared" si="54"/>
        <v>0</v>
      </c>
      <c r="D46">
        <f t="shared" si="55"/>
        <v>0</v>
      </c>
      <c r="E46">
        <f t="shared" si="56"/>
        <v>0</v>
      </c>
      <c r="F46">
        <f t="shared" si="57"/>
        <v>0</v>
      </c>
      <c r="H46">
        <f t="shared" si="36"/>
        <v>0</v>
      </c>
      <c r="I46">
        <f t="shared" si="37"/>
        <v>1</v>
      </c>
      <c r="J46">
        <f t="shared" si="38"/>
        <v>0</v>
      </c>
      <c r="K46">
        <f t="shared" si="39"/>
        <v>0</v>
      </c>
      <c r="L46">
        <f t="shared" si="40"/>
        <v>0</v>
      </c>
      <c r="M46">
        <f t="shared" si="41"/>
        <v>0</v>
      </c>
      <c r="N46" s="4">
        <v>2</v>
      </c>
      <c r="O46" s="52">
        <v>2</v>
      </c>
      <c r="P46" s="18" t="s">
        <v>113</v>
      </c>
      <c r="Q46" s="19">
        <v>6140</v>
      </c>
      <c r="R46" s="19">
        <v>3308</v>
      </c>
      <c r="S46" s="19">
        <v>1373</v>
      </c>
      <c r="T46" s="19">
        <v>993</v>
      </c>
      <c r="U46" s="19">
        <v>688</v>
      </c>
      <c r="V46" s="19">
        <v>254</v>
      </c>
      <c r="W46" s="18"/>
      <c r="X46" s="19"/>
      <c r="Y46" s="12">
        <f t="shared" si="4"/>
        <v>0</v>
      </c>
      <c r="Z46" s="12">
        <f t="shared" si="5"/>
        <v>0</v>
      </c>
      <c r="AA46" s="12">
        <f t="shared" si="6"/>
        <v>0</v>
      </c>
      <c r="AB46" s="12">
        <f t="shared" si="7"/>
        <v>0</v>
      </c>
      <c r="AC46" s="12">
        <f t="shared" si="8"/>
        <v>0</v>
      </c>
      <c r="AD46" s="12"/>
      <c r="AE46" s="12">
        <f t="shared" si="9"/>
        <v>3308</v>
      </c>
      <c r="AF46" s="12">
        <f t="shared" si="10"/>
        <v>1373</v>
      </c>
      <c r="AG46" s="12">
        <f t="shared" si="11"/>
        <v>993</v>
      </c>
      <c r="AH46" s="12">
        <f t="shared" si="12"/>
        <v>688</v>
      </c>
      <c r="AI46" s="12">
        <f t="shared" si="13"/>
        <v>254</v>
      </c>
      <c r="AK46" s="12">
        <f t="shared" si="14"/>
        <v>0</v>
      </c>
      <c r="AL46" s="12">
        <f t="shared" si="15"/>
        <v>0</v>
      </c>
      <c r="AM46" s="12">
        <f t="shared" si="16"/>
        <v>0</v>
      </c>
      <c r="AN46" s="12">
        <f t="shared" si="17"/>
        <v>0</v>
      </c>
      <c r="AO46" s="12">
        <f t="shared" si="18"/>
        <v>0</v>
      </c>
      <c r="AP46"/>
      <c r="AQ46" s="12">
        <f t="shared" si="19"/>
        <v>0</v>
      </c>
      <c r="AR46" s="12">
        <f t="shared" si="20"/>
        <v>0</v>
      </c>
      <c r="AS46" s="12">
        <f t="shared" si="21"/>
        <v>0</v>
      </c>
      <c r="AT46" s="12">
        <f t="shared" si="22"/>
        <v>0</v>
      </c>
      <c r="AU46" s="12">
        <f t="shared" si="23"/>
        <v>0</v>
      </c>
      <c r="AW46" s="12">
        <f t="shared" si="24"/>
        <v>0</v>
      </c>
      <c r="AX46" s="12">
        <f t="shared" si="25"/>
        <v>0</v>
      </c>
      <c r="AY46" s="12">
        <f t="shared" si="26"/>
        <v>0</v>
      </c>
      <c r="AZ46" s="12">
        <f t="shared" si="27"/>
        <v>0</v>
      </c>
      <c r="BA46" s="12">
        <f t="shared" si="28"/>
        <v>0</v>
      </c>
      <c r="BC46" s="12">
        <f t="shared" si="29"/>
        <v>0</v>
      </c>
      <c r="BD46" s="12">
        <f t="shared" si="30"/>
        <v>0</v>
      </c>
      <c r="BE46" s="12">
        <f t="shared" si="31"/>
        <v>0</v>
      </c>
      <c r="BF46" s="12">
        <f t="shared" si="32"/>
        <v>0</v>
      </c>
      <c r="BG46" s="12">
        <f t="shared" si="33"/>
        <v>0</v>
      </c>
      <c r="BH46" s="12"/>
      <c r="BI46" s="12">
        <f t="shared" si="42"/>
        <v>3308</v>
      </c>
      <c r="BJ46" s="12">
        <f t="shared" si="49"/>
        <v>1373</v>
      </c>
      <c r="BK46" s="12">
        <f t="shared" si="50"/>
        <v>993</v>
      </c>
      <c r="BL46" s="12">
        <f t="shared" si="51"/>
        <v>688</v>
      </c>
      <c r="BM46" s="12">
        <f t="shared" si="52"/>
        <v>254</v>
      </c>
    </row>
    <row r="47" spans="1:65" x14ac:dyDescent="0.35">
      <c r="A47">
        <f t="shared" si="35"/>
        <v>0</v>
      </c>
      <c r="B47">
        <f t="shared" si="53"/>
        <v>5927</v>
      </c>
      <c r="C47">
        <f t="shared" si="54"/>
        <v>0</v>
      </c>
      <c r="D47">
        <f t="shared" si="55"/>
        <v>0</v>
      </c>
      <c r="E47">
        <f t="shared" si="56"/>
        <v>0</v>
      </c>
      <c r="F47">
        <f t="shared" si="57"/>
        <v>0</v>
      </c>
      <c r="H47">
        <f t="shared" si="36"/>
        <v>0</v>
      </c>
      <c r="I47">
        <f t="shared" si="37"/>
        <v>1</v>
      </c>
      <c r="J47">
        <f t="shared" si="38"/>
        <v>0</v>
      </c>
      <c r="K47">
        <f t="shared" si="39"/>
        <v>0</v>
      </c>
      <c r="L47">
        <f t="shared" si="40"/>
        <v>0</v>
      </c>
      <c r="M47">
        <f t="shared" si="41"/>
        <v>0</v>
      </c>
      <c r="N47" s="4">
        <v>2</v>
      </c>
      <c r="O47" s="52">
        <v>2</v>
      </c>
      <c r="P47" s="18" t="s">
        <v>114</v>
      </c>
      <c r="Q47" s="19">
        <v>5927</v>
      </c>
      <c r="R47" s="19">
        <v>3705</v>
      </c>
      <c r="S47" s="19">
        <v>783</v>
      </c>
      <c r="T47" s="19">
        <v>1428</v>
      </c>
      <c r="U47" s="19">
        <v>1020</v>
      </c>
      <c r="V47" s="19">
        <v>474</v>
      </c>
      <c r="W47" s="18"/>
      <c r="X47" s="19"/>
      <c r="Y47" s="12">
        <f t="shared" si="4"/>
        <v>0</v>
      </c>
      <c r="Z47" s="12">
        <f t="shared" si="5"/>
        <v>0</v>
      </c>
      <c r="AA47" s="12">
        <f t="shared" si="6"/>
        <v>0</v>
      </c>
      <c r="AB47" s="12">
        <f t="shared" si="7"/>
        <v>0</v>
      </c>
      <c r="AC47" s="12">
        <f t="shared" si="8"/>
        <v>0</v>
      </c>
      <c r="AD47" s="12"/>
      <c r="AE47" s="12">
        <f t="shared" si="9"/>
        <v>3705</v>
      </c>
      <c r="AF47" s="12">
        <f t="shared" si="10"/>
        <v>783</v>
      </c>
      <c r="AG47" s="12">
        <f t="shared" si="11"/>
        <v>1428</v>
      </c>
      <c r="AH47" s="12">
        <f t="shared" si="12"/>
        <v>1020</v>
      </c>
      <c r="AI47" s="12">
        <f t="shared" si="13"/>
        <v>474</v>
      </c>
      <c r="AK47" s="12">
        <f t="shared" si="14"/>
        <v>0</v>
      </c>
      <c r="AL47" s="12">
        <f t="shared" si="15"/>
        <v>0</v>
      </c>
      <c r="AM47" s="12">
        <f t="shared" si="16"/>
        <v>0</v>
      </c>
      <c r="AN47" s="12">
        <f t="shared" si="17"/>
        <v>0</v>
      </c>
      <c r="AO47" s="12">
        <f t="shared" si="18"/>
        <v>0</v>
      </c>
      <c r="AP47"/>
      <c r="AQ47" s="12">
        <f t="shared" si="19"/>
        <v>0</v>
      </c>
      <c r="AR47" s="12">
        <f t="shared" si="20"/>
        <v>0</v>
      </c>
      <c r="AS47" s="12">
        <f t="shared" si="21"/>
        <v>0</v>
      </c>
      <c r="AT47" s="12">
        <f t="shared" si="22"/>
        <v>0</v>
      </c>
      <c r="AU47" s="12">
        <f t="shared" si="23"/>
        <v>0</v>
      </c>
      <c r="AW47" s="12">
        <f t="shared" si="24"/>
        <v>0</v>
      </c>
      <c r="AX47" s="12">
        <f t="shared" si="25"/>
        <v>0</v>
      </c>
      <c r="AY47" s="12">
        <f t="shared" si="26"/>
        <v>0</v>
      </c>
      <c r="AZ47" s="12">
        <f t="shared" si="27"/>
        <v>0</v>
      </c>
      <c r="BA47" s="12">
        <f t="shared" si="28"/>
        <v>0</v>
      </c>
      <c r="BC47" s="12">
        <f t="shared" si="29"/>
        <v>0</v>
      </c>
      <c r="BD47" s="12">
        <f t="shared" si="30"/>
        <v>0</v>
      </c>
      <c r="BE47" s="12">
        <f t="shared" si="31"/>
        <v>0</v>
      </c>
      <c r="BF47" s="12">
        <f t="shared" si="32"/>
        <v>0</v>
      </c>
      <c r="BG47" s="12">
        <f t="shared" si="33"/>
        <v>0</v>
      </c>
      <c r="BH47" s="12"/>
      <c r="BI47" s="12">
        <f t="shared" si="42"/>
        <v>3705</v>
      </c>
      <c r="BJ47" s="12">
        <f t="shared" si="49"/>
        <v>783</v>
      </c>
      <c r="BK47" s="12">
        <f t="shared" si="50"/>
        <v>1428</v>
      </c>
      <c r="BL47" s="12">
        <f t="shared" si="51"/>
        <v>1020</v>
      </c>
      <c r="BM47" s="12">
        <f t="shared" si="52"/>
        <v>474</v>
      </c>
    </row>
    <row r="48" spans="1:65" x14ac:dyDescent="0.35">
      <c r="A48">
        <f t="shared" si="35"/>
        <v>0</v>
      </c>
      <c r="B48">
        <f t="shared" si="53"/>
        <v>0</v>
      </c>
      <c r="C48">
        <f t="shared" si="54"/>
        <v>2799</v>
      </c>
      <c r="D48">
        <f t="shared" si="55"/>
        <v>0</v>
      </c>
      <c r="E48">
        <f t="shared" si="56"/>
        <v>0</v>
      </c>
      <c r="F48">
        <f t="shared" si="57"/>
        <v>0</v>
      </c>
      <c r="H48">
        <f t="shared" si="36"/>
        <v>0</v>
      </c>
      <c r="I48">
        <f t="shared" si="37"/>
        <v>0</v>
      </c>
      <c r="J48">
        <f t="shared" si="38"/>
        <v>1</v>
      </c>
      <c r="K48">
        <f t="shared" si="39"/>
        <v>0</v>
      </c>
      <c r="L48">
        <f t="shared" si="40"/>
        <v>0</v>
      </c>
      <c r="M48">
        <f t="shared" si="41"/>
        <v>0</v>
      </c>
      <c r="N48" s="4">
        <v>3</v>
      </c>
      <c r="O48" s="52">
        <v>3</v>
      </c>
      <c r="P48" s="18" t="s">
        <v>99</v>
      </c>
      <c r="Q48" s="19">
        <v>2799</v>
      </c>
      <c r="R48" s="19">
        <v>1303</v>
      </c>
      <c r="S48" s="19">
        <v>675</v>
      </c>
      <c r="T48" s="19">
        <v>390</v>
      </c>
      <c r="U48" s="19">
        <v>128</v>
      </c>
      <c r="V48" s="19">
        <v>110</v>
      </c>
      <c r="W48" s="18"/>
      <c r="X48" s="19"/>
      <c r="Y48" s="12">
        <f t="shared" si="4"/>
        <v>0</v>
      </c>
      <c r="Z48" s="12">
        <f t="shared" si="5"/>
        <v>0</v>
      </c>
      <c r="AA48" s="12">
        <f t="shared" si="6"/>
        <v>0</v>
      </c>
      <c r="AB48" s="12">
        <f t="shared" si="7"/>
        <v>0</v>
      </c>
      <c r="AC48" s="12">
        <f t="shared" si="8"/>
        <v>0</v>
      </c>
      <c r="AD48" s="12"/>
      <c r="AE48" s="12">
        <f t="shared" si="9"/>
        <v>0</v>
      </c>
      <c r="AF48" s="12">
        <f t="shared" si="10"/>
        <v>0</v>
      </c>
      <c r="AG48" s="12">
        <f t="shared" si="11"/>
        <v>0</v>
      </c>
      <c r="AH48" s="12">
        <f t="shared" si="12"/>
        <v>0</v>
      </c>
      <c r="AI48" s="12">
        <f t="shared" si="13"/>
        <v>0</v>
      </c>
      <c r="AK48" s="12">
        <f t="shared" si="14"/>
        <v>1303</v>
      </c>
      <c r="AL48" s="12">
        <f t="shared" si="15"/>
        <v>675</v>
      </c>
      <c r="AM48" s="12">
        <f t="shared" si="16"/>
        <v>390</v>
      </c>
      <c r="AN48" s="12">
        <f t="shared" si="17"/>
        <v>128</v>
      </c>
      <c r="AO48" s="12">
        <f t="shared" si="18"/>
        <v>110</v>
      </c>
      <c r="AP48"/>
      <c r="AQ48" s="12">
        <f t="shared" si="19"/>
        <v>0</v>
      </c>
      <c r="AR48" s="12">
        <f t="shared" si="20"/>
        <v>0</v>
      </c>
      <c r="AS48" s="12">
        <f t="shared" si="21"/>
        <v>0</v>
      </c>
      <c r="AT48" s="12">
        <f t="shared" si="22"/>
        <v>0</v>
      </c>
      <c r="AU48" s="12">
        <f t="shared" si="23"/>
        <v>0</v>
      </c>
      <c r="AW48" s="12">
        <f t="shared" si="24"/>
        <v>0</v>
      </c>
      <c r="AX48" s="12">
        <f t="shared" si="25"/>
        <v>0</v>
      </c>
      <c r="AY48" s="12">
        <f t="shared" si="26"/>
        <v>0</v>
      </c>
      <c r="AZ48" s="12">
        <f t="shared" si="27"/>
        <v>0</v>
      </c>
      <c r="BA48" s="12">
        <f t="shared" si="28"/>
        <v>0</v>
      </c>
      <c r="BC48" s="12">
        <f t="shared" si="29"/>
        <v>0</v>
      </c>
      <c r="BD48" s="12">
        <f t="shared" si="30"/>
        <v>0</v>
      </c>
      <c r="BE48" s="12">
        <f t="shared" si="31"/>
        <v>0</v>
      </c>
      <c r="BF48" s="12">
        <f t="shared" si="32"/>
        <v>0</v>
      </c>
      <c r="BG48" s="12">
        <f t="shared" si="33"/>
        <v>0</v>
      </c>
      <c r="BH48" s="12"/>
      <c r="BI48" s="12">
        <f t="shared" si="42"/>
        <v>1303</v>
      </c>
      <c r="BJ48" s="12">
        <f t="shared" si="49"/>
        <v>675</v>
      </c>
      <c r="BK48" s="12">
        <f t="shared" si="50"/>
        <v>390</v>
      </c>
      <c r="BL48" s="12">
        <f t="shared" si="51"/>
        <v>128</v>
      </c>
      <c r="BM48" s="12">
        <f t="shared" si="52"/>
        <v>110</v>
      </c>
    </row>
    <row r="49" spans="1:65" x14ac:dyDescent="0.35">
      <c r="A49">
        <f t="shared" si="35"/>
        <v>0</v>
      </c>
      <c r="B49">
        <f t="shared" si="53"/>
        <v>0</v>
      </c>
      <c r="C49">
        <f t="shared" si="54"/>
        <v>0</v>
      </c>
      <c r="D49">
        <f t="shared" si="55"/>
        <v>4642</v>
      </c>
      <c r="E49">
        <f t="shared" si="56"/>
        <v>0</v>
      </c>
      <c r="F49">
        <f t="shared" si="57"/>
        <v>0</v>
      </c>
      <c r="H49">
        <f t="shared" si="36"/>
        <v>0</v>
      </c>
      <c r="I49">
        <f t="shared" si="37"/>
        <v>0</v>
      </c>
      <c r="J49">
        <f t="shared" si="38"/>
        <v>0</v>
      </c>
      <c r="K49">
        <f t="shared" si="39"/>
        <v>1</v>
      </c>
      <c r="L49">
        <f t="shared" si="40"/>
        <v>0</v>
      </c>
      <c r="M49">
        <f t="shared" si="41"/>
        <v>0</v>
      </c>
      <c r="N49" s="4">
        <v>4</v>
      </c>
      <c r="O49" s="52">
        <v>4</v>
      </c>
      <c r="P49" s="18" t="s">
        <v>105</v>
      </c>
      <c r="Q49" s="19">
        <v>4642</v>
      </c>
      <c r="R49" s="19">
        <v>1918</v>
      </c>
      <c r="S49" s="19">
        <v>838</v>
      </c>
      <c r="T49" s="19">
        <v>699</v>
      </c>
      <c r="U49" s="19">
        <v>268</v>
      </c>
      <c r="V49" s="19">
        <v>113</v>
      </c>
      <c r="W49" s="18"/>
      <c r="X49" s="19"/>
      <c r="Y49" s="12">
        <f t="shared" si="4"/>
        <v>0</v>
      </c>
      <c r="Z49" s="12">
        <f t="shared" si="5"/>
        <v>0</v>
      </c>
      <c r="AA49" s="12">
        <f t="shared" si="6"/>
        <v>0</v>
      </c>
      <c r="AB49" s="12">
        <f t="shared" si="7"/>
        <v>0</v>
      </c>
      <c r="AC49" s="12">
        <f t="shared" si="8"/>
        <v>0</v>
      </c>
      <c r="AD49" s="12"/>
      <c r="AE49" s="12">
        <f t="shared" si="9"/>
        <v>0</v>
      </c>
      <c r="AF49" s="12">
        <f t="shared" si="10"/>
        <v>0</v>
      </c>
      <c r="AG49" s="12">
        <f t="shared" si="11"/>
        <v>0</v>
      </c>
      <c r="AH49" s="12">
        <f t="shared" si="12"/>
        <v>0</v>
      </c>
      <c r="AI49" s="12">
        <f t="shared" si="13"/>
        <v>0</v>
      </c>
      <c r="AK49" s="12">
        <f t="shared" si="14"/>
        <v>0</v>
      </c>
      <c r="AL49" s="12">
        <f t="shared" si="15"/>
        <v>0</v>
      </c>
      <c r="AM49" s="12">
        <f t="shared" si="16"/>
        <v>0</v>
      </c>
      <c r="AN49" s="12">
        <f t="shared" si="17"/>
        <v>0</v>
      </c>
      <c r="AO49" s="12">
        <f t="shared" si="18"/>
        <v>0</v>
      </c>
      <c r="AP49"/>
      <c r="AQ49" s="12">
        <f t="shared" si="19"/>
        <v>1918</v>
      </c>
      <c r="AR49" s="12">
        <f t="shared" si="20"/>
        <v>838</v>
      </c>
      <c r="AS49" s="12">
        <f t="shared" si="21"/>
        <v>699</v>
      </c>
      <c r="AT49" s="12">
        <f t="shared" si="22"/>
        <v>268</v>
      </c>
      <c r="AU49" s="12">
        <f t="shared" si="23"/>
        <v>113</v>
      </c>
      <c r="AW49" s="12">
        <f t="shared" si="24"/>
        <v>0</v>
      </c>
      <c r="AX49" s="12">
        <f t="shared" si="25"/>
        <v>0</v>
      </c>
      <c r="AY49" s="12">
        <f t="shared" si="26"/>
        <v>0</v>
      </c>
      <c r="AZ49" s="12">
        <f t="shared" si="27"/>
        <v>0</v>
      </c>
      <c r="BA49" s="12">
        <f t="shared" si="28"/>
        <v>0</v>
      </c>
      <c r="BC49" s="12">
        <f t="shared" si="29"/>
        <v>0</v>
      </c>
      <c r="BD49" s="12">
        <f t="shared" si="30"/>
        <v>0</v>
      </c>
      <c r="BE49" s="12">
        <f t="shared" si="31"/>
        <v>0</v>
      </c>
      <c r="BF49" s="12">
        <f t="shared" si="32"/>
        <v>0</v>
      </c>
      <c r="BG49" s="12">
        <f t="shared" si="33"/>
        <v>0</v>
      </c>
      <c r="BH49" s="12"/>
      <c r="BI49" s="12">
        <f t="shared" si="42"/>
        <v>1918</v>
      </c>
      <c r="BJ49" s="12">
        <f t="shared" si="49"/>
        <v>838</v>
      </c>
      <c r="BK49" s="12">
        <f t="shared" si="50"/>
        <v>699</v>
      </c>
      <c r="BL49" s="12">
        <f t="shared" si="51"/>
        <v>268</v>
      </c>
      <c r="BM49" s="12">
        <f t="shared" si="52"/>
        <v>113</v>
      </c>
    </row>
    <row r="50" spans="1:65" x14ac:dyDescent="0.35">
      <c r="A50">
        <f t="shared" si="35"/>
        <v>0</v>
      </c>
      <c r="B50">
        <f t="shared" si="53"/>
        <v>0</v>
      </c>
      <c r="C50">
        <f t="shared" si="54"/>
        <v>0</v>
      </c>
      <c r="D50">
        <f t="shared" si="55"/>
        <v>1859</v>
      </c>
      <c r="E50">
        <f t="shared" si="56"/>
        <v>0</v>
      </c>
      <c r="F50">
        <f t="shared" si="57"/>
        <v>0</v>
      </c>
      <c r="H50">
        <f t="shared" si="36"/>
        <v>0</v>
      </c>
      <c r="I50">
        <f t="shared" si="37"/>
        <v>0</v>
      </c>
      <c r="J50">
        <f t="shared" si="38"/>
        <v>0</v>
      </c>
      <c r="K50">
        <f t="shared" si="39"/>
        <v>1</v>
      </c>
      <c r="L50">
        <f t="shared" si="40"/>
        <v>0</v>
      </c>
      <c r="M50">
        <f t="shared" si="41"/>
        <v>0</v>
      </c>
      <c r="N50" s="4">
        <v>4</v>
      </c>
      <c r="O50" s="52">
        <v>4</v>
      </c>
      <c r="P50" s="18" t="s">
        <v>98</v>
      </c>
      <c r="Q50" s="19">
        <v>1859</v>
      </c>
      <c r="R50" s="19">
        <v>1089</v>
      </c>
      <c r="S50" s="19">
        <v>426</v>
      </c>
      <c r="T50" s="19">
        <v>340</v>
      </c>
      <c r="U50" s="19">
        <v>271</v>
      </c>
      <c r="V50" s="19">
        <v>52</v>
      </c>
      <c r="W50" s="18"/>
      <c r="X50" s="19"/>
      <c r="Y50" s="12">
        <f t="shared" si="4"/>
        <v>0</v>
      </c>
      <c r="Z50" s="12">
        <f t="shared" si="5"/>
        <v>0</v>
      </c>
      <c r="AA50" s="12">
        <f t="shared" si="6"/>
        <v>0</v>
      </c>
      <c r="AB50" s="12">
        <f t="shared" si="7"/>
        <v>0</v>
      </c>
      <c r="AC50" s="12">
        <f t="shared" si="8"/>
        <v>0</v>
      </c>
      <c r="AD50" s="12"/>
      <c r="AE50" s="12">
        <f t="shared" si="9"/>
        <v>0</v>
      </c>
      <c r="AF50" s="12">
        <f t="shared" si="10"/>
        <v>0</v>
      </c>
      <c r="AG50" s="12">
        <f t="shared" si="11"/>
        <v>0</v>
      </c>
      <c r="AH50" s="12">
        <f t="shared" si="12"/>
        <v>0</v>
      </c>
      <c r="AI50" s="12">
        <f t="shared" si="13"/>
        <v>0</v>
      </c>
      <c r="AK50" s="12">
        <f t="shared" si="14"/>
        <v>0</v>
      </c>
      <c r="AL50" s="12">
        <f t="shared" si="15"/>
        <v>0</v>
      </c>
      <c r="AM50" s="12">
        <f t="shared" si="16"/>
        <v>0</v>
      </c>
      <c r="AN50" s="12">
        <f t="shared" si="17"/>
        <v>0</v>
      </c>
      <c r="AO50" s="12">
        <f t="shared" si="18"/>
        <v>0</v>
      </c>
      <c r="AP50"/>
      <c r="AQ50" s="12">
        <f t="shared" si="19"/>
        <v>1089</v>
      </c>
      <c r="AR50" s="12">
        <f t="shared" si="20"/>
        <v>426</v>
      </c>
      <c r="AS50" s="12">
        <f t="shared" si="21"/>
        <v>340</v>
      </c>
      <c r="AT50" s="12">
        <f t="shared" si="22"/>
        <v>271</v>
      </c>
      <c r="AU50" s="12">
        <f t="shared" si="23"/>
        <v>52</v>
      </c>
      <c r="AW50" s="12">
        <f t="shared" si="24"/>
        <v>0</v>
      </c>
      <c r="AX50" s="12">
        <f t="shared" si="25"/>
        <v>0</v>
      </c>
      <c r="AY50" s="12">
        <f t="shared" si="26"/>
        <v>0</v>
      </c>
      <c r="AZ50" s="12">
        <f t="shared" si="27"/>
        <v>0</v>
      </c>
      <c r="BA50" s="12">
        <f t="shared" si="28"/>
        <v>0</v>
      </c>
      <c r="BC50" s="12">
        <f t="shared" si="29"/>
        <v>0</v>
      </c>
      <c r="BD50" s="12">
        <f t="shared" si="30"/>
        <v>0</v>
      </c>
      <c r="BE50" s="12">
        <f t="shared" si="31"/>
        <v>0</v>
      </c>
      <c r="BF50" s="12">
        <f t="shared" si="32"/>
        <v>0</v>
      </c>
      <c r="BG50" s="12">
        <f t="shared" si="33"/>
        <v>0</v>
      </c>
      <c r="BH50" s="12"/>
      <c r="BI50" s="12">
        <f t="shared" si="42"/>
        <v>1089</v>
      </c>
      <c r="BJ50" s="12">
        <f t="shared" si="49"/>
        <v>426</v>
      </c>
      <c r="BK50" s="12">
        <f t="shared" si="50"/>
        <v>340</v>
      </c>
      <c r="BL50" s="12">
        <f t="shared" si="51"/>
        <v>271</v>
      </c>
      <c r="BM50" s="12">
        <f t="shared" si="52"/>
        <v>52</v>
      </c>
    </row>
    <row r="51" spans="1:65" x14ac:dyDescent="0.35">
      <c r="A51">
        <f t="shared" si="35"/>
        <v>0</v>
      </c>
      <c r="B51">
        <f t="shared" si="53"/>
        <v>0</v>
      </c>
      <c r="C51">
        <f t="shared" si="54"/>
        <v>0</v>
      </c>
      <c r="D51">
        <f t="shared" si="55"/>
        <v>848</v>
      </c>
      <c r="E51">
        <f t="shared" si="56"/>
        <v>0</v>
      </c>
      <c r="F51">
        <f t="shared" si="57"/>
        <v>0</v>
      </c>
      <c r="H51">
        <f t="shared" si="36"/>
        <v>0</v>
      </c>
      <c r="I51">
        <f t="shared" si="37"/>
        <v>0</v>
      </c>
      <c r="J51">
        <f t="shared" si="38"/>
        <v>0</v>
      </c>
      <c r="K51">
        <f t="shared" si="39"/>
        <v>1</v>
      </c>
      <c r="L51">
        <f t="shared" si="40"/>
        <v>0</v>
      </c>
      <c r="M51">
        <f t="shared" si="41"/>
        <v>0</v>
      </c>
      <c r="N51" s="4">
        <v>4</v>
      </c>
      <c r="O51" s="52">
        <v>4</v>
      </c>
      <c r="P51" s="18" t="s">
        <v>101</v>
      </c>
      <c r="Q51" s="19">
        <v>848</v>
      </c>
      <c r="R51" s="19">
        <v>527</v>
      </c>
      <c r="S51" s="19">
        <v>234</v>
      </c>
      <c r="T51" s="19">
        <v>201</v>
      </c>
      <c r="U51" s="19">
        <v>66</v>
      </c>
      <c r="V51" s="19">
        <v>26</v>
      </c>
      <c r="W51" s="18"/>
      <c r="X51" s="19"/>
      <c r="Y51" s="12">
        <f t="shared" si="4"/>
        <v>0</v>
      </c>
      <c r="Z51" s="12">
        <f t="shared" si="5"/>
        <v>0</v>
      </c>
      <c r="AA51" s="12">
        <f t="shared" si="6"/>
        <v>0</v>
      </c>
      <c r="AB51" s="12">
        <f t="shared" si="7"/>
        <v>0</v>
      </c>
      <c r="AC51" s="12">
        <f t="shared" si="8"/>
        <v>0</v>
      </c>
      <c r="AD51" s="12"/>
      <c r="AE51" s="12">
        <f t="shared" si="9"/>
        <v>0</v>
      </c>
      <c r="AF51" s="12">
        <f t="shared" si="10"/>
        <v>0</v>
      </c>
      <c r="AG51" s="12">
        <f t="shared" si="11"/>
        <v>0</v>
      </c>
      <c r="AH51" s="12">
        <f t="shared" si="12"/>
        <v>0</v>
      </c>
      <c r="AI51" s="12">
        <f t="shared" si="13"/>
        <v>0</v>
      </c>
      <c r="AK51" s="12">
        <f t="shared" si="14"/>
        <v>0</v>
      </c>
      <c r="AL51" s="12">
        <f t="shared" si="15"/>
        <v>0</v>
      </c>
      <c r="AM51" s="12">
        <f t="shared" si="16"/>
        <v>0</v>
      </c>
      <c r="AN51" s="12">
        <f t="shared" si="17"/>
        <v>0</v>
      </c>
      <c r="AO51" s="12">
        <f t="shared" si="18"/>
        <v>0</v>
      </c>
      <c r="AP51"/>
      <c r="AQ51" s="12">
        <f t="shared" si="19"/>
        <v>527</v>
      </c>
      <c r="AR51" s="12">
        <f t="shared" si="20"/>
        <v>234</v>
      </c>
      <c r="AS51" s="12">
        <f t="shared" si="21"/>
        <v>201</v>
      </c>
      <c r="AT51" s="12">
        <f t="shared" si="22"/>
        <v>66</v>
      </c>
      <c r="AU51" s="12">
        <f t="shared" si="23"/>
        <v>26</v>
      </c>
      <c r="AW51" s="12">
        <f t="shared" si="24"/>
        <v>0</v>
      </c>
      <c r="AX51" s="12">
        <f t="shared" si="25"/>
        <v>0</v>
      </c>
      <c r="AY51" s="12">
        <f t="shared" si="26"/>
        <v>0</v>
      </c>
      <c r="AZ51" s="12">
        <f t="shared" si="27"/>
        <v>0</v>
      </c>
      <c r="BA51" s="12">
        <f t="shared" si="28"/>
        <v>0</v>
      </c>
      <c r="BC51" s="12">
        <f t="shared" si="29"/>
        <v>0</v>
      </c>
      <c r="BD51" s="12">
        <f t="shared" si="30"/>
        <v>0</v>
      </c>
      <c r="BE51" s="12">
        <f t="shared" si="31"/>
        <v>0</v>
      </c>
      <c r="BF51" s="12">
        <f t="shared" si="32"/>
        <v>0</v>
      </c>
      <c r="BG51" s="12">
        <f t="shared" si="33"/>
        <v>0</v>
      </c>
      <c r="BH51" s="12"/>
      <c r="BI51" s="12">
        <f t="shared" si="42"/>
        <v>527</v>
      </c>
      <c r="BJ51" s="12">
        <f t="shared" si="49"/>
        <v>234</v>
      </c>
      <c r="BK51" s="12">
        <f t="shared" si="50"/>
        <v>201</v>
      </c>
      <c r="BL51" s="12">
        <f t="shared" si="51"/>
        <v>66</v>
      </c>
      <c r="BM51" s="12">
        <f t="shared" si="52"/>
        <v>26</v>
      </c>
    </row>
    <row r="52" spans="1:65" x14ac:dyDescent="0.35">
      <c r="A52">
        <f t="shared" si="35"/>
        <v>0</v>
      </c>
      <c r="B52">
        <f t="shared" si="53"/>
        <v>0</v>
      </c>
      <c r="C52">
        <f t="shared" si="54"/>
        <v>0</v>
      </c>
      <c r="D52">
        <f t="shared" si="55"/>
        <v>0</v>
      </c>
      <c r="E52">
        <f t="shared" si="56"/>
        <v>1353</v>
      </c>
      <c r="F52">
        <f t="shared" si="57"/>
        <v>0</v>
      </c>
      <c r="H52">
        <f t="shared" si="36"/>
        <v>0</v>
      </c>
      <c r="I52">
        <f t="shared" si="37"/>
        <v>0</v>
      </c>
      <c r="J52">
        <f t="shared" si="38"/>
        <v>0</v>
      </c>
      <c r="K52">
        <f t="shared" si="39"/>
        <v>0</v>
      </c>
      <c r="L52">
        <f t="shared" si="40"/>
        <v>1</v>
      </c>
      <c r="M52">
        <f t="shared" si="41"/>
        <v>0</v>
      </c>
      <c r="N52" s="4">
        <v>5</v>
      </c>
      <c r="O52" s="52">
        <v>5</v>
      </c>
      <c r="P52" s="18" t="s">
        <v>104</v>
      </c>
      <c r="Q52" s="19">
        <v>1353</v>
      </c>
      <c r="R52" s="19">
        <v>949</v>
      </c>
      <c r="S52" s="19">
        <v>237</v>
      </c>
      <c r="T52" s="19">
        <v>431</v>
      </c>
      <c r="U52" s="19">
        <v>256</v>
      </c>
      <c r="V52" s="19">
        <v>25</v>
      </c>
      <c r="W52" s="18"/>
      <c r="X52" s="19"/>
      <c r="Y52" s="12">
        <f t="shared" si="4"/>
        <v>0</v>
      </c>
      <c r="Z52" s="12">
        <f t="shared" si="5"/>
        <v>0</v>
      </c>
      <c r="AA52" s="12">
        <f t="shared" si="6"/>
        <v>0</v>
      </c>
      <c r="AB52" s="12">
        <f t="shared" si="7"/>
        <v>0</v>
      </c>
      <c r="AC52" s="12">
        <f t="shared" si="8"/>
        <v>0</v>
      </c>
      <c r="AD52" s="12"/>
      <c r="AE52" s="12">
        <f t="shared" si="9"/>
        <v>0</v>
      </c>
      <c r="AF52" s="12">
        <f t="shared" si="10"/>
        <v>0</v>
      </c>
      <c r="AG52" s="12">
        <f t="shared" si="11"/>
        <v>0</v>
      </c>
      <c r="AH52" s="12">
        <f t="shared" si="12"/>
        <v>0</v>
      </c>
      <c r="AI52" s="12">
        <f t="shared" si="13"/>
        <v>0</v>
      </c>
      <c r="AK52" s="12">
        <f t="shared" si="14"/>
        <v>0</v>
      </c>
      <c r="AL52" s="12">
        <f t="shared" si="15"/>
        <v>0</v>
      </c>
      <c r="AM52" s="12">
        <f t="shared" si="16"/>
        <v>0</v>
      </c>
      <c r="AN52" s="12">
        <f t="shared" si="17"/>
        <v>0</v>
      </c>
      <c r="AO52" s="12">
        <f t="shared" si="18"/>
        <v>0</v>
      </c>
      <c r="AP52"/>
      <c r="AQ52" s="12">
        <f t="shared" si="19"/>
        <v>0</v>
      </c>
      <c r="AR52" s="12">
        <f t="shared" si="20"/>
        <v>0</v>
      </c>
      <c r="AS52" s="12">
        <f t="shared" si="21"/>
        <v>0</v>
      </c>
      <c r="AT52" s="12">
        <f t="shared" si="22"/>
        <v>0</v>
      </c>
      <c r="AU52" s="12">
        <f t="shared" si="23"/>
        <v>0</v>
      </c>
      <c r="AW52" s="12">
        <f t="shared" si="24"/>
        <v>949</v>
      </c>
      <c r="AX52" s="12">
        <f t="shared" si="25"/>
        <v>237</v>
      </c>
      <c r="AY52" s="12">
        <f t="shared" si="26"/>
        <v>431</v>
      </c>
      <c r="AZ52" s="12">
        <f t="shared" si="27"/>
        <v>256</v>
      </c>
      <c r="BA52" s="12">
        <f t="shared" si="28"/>
        <v>25</v>
      </c>
      <c r="BC52" s="12">
        <f t="shared" si="29"/>
        <v>0</v>
      </c>
      <c r="BD52" s="12">
        <f t="shared" si="30"/>
        <v>0</v>
      </c>
      <c r="BE52" s="12">
        <f t="shared" si="31"/>
        <v>0</v>
      </c>
      <c r="BF52" s="12">
        <f t="shared" si="32"/>
        <v>0</v>
      </c>
      <c r="BG52" s="12">
        <f t="shared" si="33"/>
        <v>0</v>
      </c>
      <c r="BH52" s="12"/>
      <c r="BI52" s="12">
        <f t="shared" si="42"/>
        <v>949</v>
      </c>
      <c r="BJ52" s="12">
        <f t="shared" si="49"/>
        <v>237</v>
      </c>
      <c r="BK52" s="12">
        <f t="shared" si="50"/>
        <v>431</v>
      </c>
      <c r="BL52" s="12">
        <f t="shared" si="51"/>
        <v>256</v>
      </c>
      <c r="BM52" s="12">
        <f t="shared" si="52"/>
        <v>25</v>
      </c>
    </row>
    <row r="53" spans="1:65" x14ac:dyDescent="0.35">
      <c r="A53">
        <f t="shared" si="35"/>
        <v>0</v>
      </c>
      <c r="B53">
        <f t="shared" si="53"/>
        <v>0</v>
      </c>
      <c r="C53">
        <f t="shared" si="54"/>
        <v>0</v>
      </c>
      <c r="D53">
        <f t="shared" si="55"/>
        <v>2969</v>
      </c>
      <c r="E53">
        <f t="shared" si="56"/>
        <v>0</v>
      </c>
      <c r="F53">
        <f t="shared" si="57"/>
        <v>0</v>
      </c>
      <c r="H53">
        <f t="shared" si="36"/>
        <v>0</v>
      </c>
      <c r="I53">
        <f t="shared" si="37"/>
        <v>0</v>
      </c>
      <c r="J53">
        <f t="shared" si="38"/>
        <v>0</v>
      </c>
      <c r="K53">
        <f t="shared" si="39"/>
        <v>1</v>
      </c>
      <c r="L53">
        <f t="shared" si="40"/>
        <v>0</v>
      </c>
      <c r="M53">
        <f t="shared" si="41"/>
        <v>0</v>
      </c>
      <c r="N53" s="4">
        <v>4</v>
      </c>
      <c r="O53" s="52">
        <v>4</v>
      </c>
      <c r="P53" s="18" t="s">
        <v>111</v>
      </c>
      <c r="Q53" s="19">
        <v>2969</v>
      </c>
      <c r="R53" s="19">
        <v>1628</v>
      </c>
      <c r="S53" s="19">
        <v>494</v>
      </c>
      <c r="T53" s="19">
        <v>557</v>
      </c>
      <c r="U53" s="19">
        <v>509</v>
      </c>
      <c r="V53" s="19">
        <v>68</v>
      </c>
      <c r="W53" s="18"/>
      <c r="X53" s="19"/>
      <c r="Y53" s="12">
        <f t="shared" si="4"/>
        <v>0</v>
      </c>
      <c r="Z53" s="12">
        <f t="shared" si="5"/>
        <v>0</v>
      </c>
      <c r="AA53" s="12">
        <f t="shared" si="6"/>
        <v>0</v>
      </c>
      <c r="AB53" s="12">
        <f t="shared" si="7"/>
        <v>0</v>
      </c>
      <c r="AC53" s="12">
        <f t="shared" si="8"/>
        <v>0</v>
      </c>
      <c r="AD53" s="12"/>
      <c r="AE53" s="12">
        <f t="shared" si="9"/>
        <v>0</v>
      </c>
      <c r="AF53" s="12">
        <f t="shared" si="10"/>
        <v>0</v>
      </c>
      <c r="AG53" s="12">
        <f t="shared" si="11"/>
        <v>0</v>
      </c>
      <c r="AH53" s="12">
        <f t="shared" si="12"/>
        <v>0</v>
      </c>
      <c r="AI53" s="12">
        <f t="shared" si="13"/>
        <v>0</v>
      </c>
      <c r="AK53" s="12">
        <f t="shared" si="14"/>
        <v>0</v>
      </c>
      <c r="AL53" s="12">
        <f t="shared" si="15"/>
        <v>0</v>
      </c>
      <c r="AM53" s="12">
        <f t="shared" si="16"/>
        <v>0</v>
      </c>
      <c r="AN53" s="12">
        <f t="shared" si="17"/>
        <v>0</v>
      </c>
      <c r="AO53" s="12">
        <f t="shared" si="18"/>
        <v>0</v>
      </c>
      <c r="AP53"/>
      <c r="AQ53" s="12">
        <f t="shared" si="19"/>
        <v>1628</v>
      </c>
      <c r="AR53" s="12">
        <f t="shared" si="20"/>
        <v>494</v>
      </c>
      <c r="AS53" s="12">
        <f t="shared" si="21"/>
        <v>557</v>
      </c>
      <c r="AT53" s="12">
        <f t="shared" si="22"/>
        <v>509</v>
      </c>
      <c r="AU53" s="12">
        <f t="shared" si="23"/>
        <v>68</v>
      </c>
      <c r="AW53" s="12">
        <f t="shared" si="24"/>
        <v>0</v>
      </c>
      <c r="AX53" s="12">
        <f t="shared" si="25"/>
        <v>0</v>
      </c>
      <c r="AY53" s="12">
        <f t="shared" si="26"/>
        <v>0</v>
      </c>
      <c r="AZ53" s="12">
        <f t="shared" si="27"/>
        <v>0</v>
      </c>
      <c r="BA53" s="12">
        <f t="shared" si="28"/>
        <v>0</v>
      </c>
      <c r="BC53" s="12">
        <f t="shared" si="29"/>
        <v>0</v>
      </c>
      <c r="BD53" s="12">
        <f t="shared" si="30"/>
        <v>0</v>
      </c>
      <c r="BE53" s="12">
        <f t="shared" si="31"/>
        <v>0</v>
      </c>
      <c r="BF53" s="12">
        <f t="shared" si="32"/>
        <v>0</v>
      </c>
      <c r="BG53" s="12">
        <f t="shared" si="33"/>
        <v>0</v>
      </c>
      <c r="BH53" s="12"/>
      <c r="BI53" s="12">
        <f t="shared" si="42"/>
        <v>1628</v>
      </c>
      <c r="BJ53" s="12">
        <f t="shared" si="49"/>
        <v>494</v>
      </c>
      <c r="BK53" s="12">
        <f t="shared" si="50"/>
        <v>557</v>
      </c>
      <c r="BL53" s="12">
        <f t="shared" si="51"/>
        <v>509</v>
      </c>
      <c r="BM53" s="12">
        <f t="shared" si="52"/>
        <v>68</v>
      </c>
    </row>
    <row r="54" spans="1:65" x14ac:dyDescent="0.35">
      <c r="A54">
        <f t="shared" si="35"/>
        <v>0</v>
      </c>
      <c r="B54">
        <f t="shared" si="53"/>
        <v>0</v>
      </c>
      <c r="C54">
        <f t="shared" si="54"/>
        <v>0</v>
      </c>
      <c r="D54">
        <f t="shared" si="55"/>
        <v>5743</v>
      </c>
      <c r="E54">
        <f t="shared" si="56"/>
        <v>0</v>
      </c>
      <c r="F54">
        <f t="shared" si="57"/>
        <v>0</v>
      </c>
      <c r="H54">
        <f t="shared" si="36"/>
        <v>0</v>
      </c>
      <c r="I54">
        <f t="shared" si="37"/>
        <v>0</v>
      </c>
      <c r="J54">
        <f t="shared" si="38"/>
        <v>0</v>
      </c>
      <c r="K54">
        <f t="shared" si="39"/>
        <v>1</v>
      </c>
      <c r="L54">
        <f t="shared" si="40"/>
        <v>0</v>
      </c>
      <c r="M54">
        <f t="shared" si="41"/>
        <v>0</v>
      </c>
      <c r="N54" s="4">
        <v>4</v>
      </c>
      <c r="O54" s="52">
        <v>4</v>
      </c>
      <c r="P54" s="18" t="s">
        <v>119</v>
      </c>
      <c r="Q54" s="19">
        <v>5743</v>
      </c>
      <c r="R54" s="19">
        <v>2841</v>
      </c>
      <c r="S54" s="19">
        <v>990</v>
      </c>
      <c r="T54" s="19">
        <v>1205</v>
      </c>
      <c r="U54" s="19">
        <v>333</v>
      </c>
      <c r="V54" s="19">
        <v>313</v>
      </c>
      <c r="W54" s="18"/>
      <c r="X54" s="19"/>
      <c r="Y54" s="12">
        <f t="shared" si="4"/>
        <v>0</v>
      </c>
      <c r="Z54" s="12">
        <f t="shared" si="5"/>
        <v>0</v>
      </c>
      <c r="AA54" s="12">
        <f t="shared" si="6"/>
        <v>0</v>
      </c>
      <c r="AB54" s="12">
        <f t="shared" si="7"/>
        <v>0</v>
      </c>
      <c r="AC54" s="12">
        <f t="shared" si="8"/>
        <v>0</v>
      </c>
      <c r="AD54" s="12"/>
      <c r="AE54" s="12">
        <f t="shared" si="9"/>
        <v>0</v>
      </c>
      <c r="AF54" s="12">
        <f t="shared" si="10"/>
        <v>0</v>
      </c>
      <c r="AG54" s="12">
        <f t="shared" si="11"/>
        <v>0</v>
      </c>
      <c r="AH54" s="12">
        <f t="shared" si="12"/>
        <v>0</v>
      </c>
      <c r="AI54" s="12">
        <f t="shared" si="13"/>
        <v>0</v>
      </c>
      <c r="AK54" s="12">
        <f t="shared" si="14"/>
        <v>0</v>
      </c>
      <c r="AL54" s="12">
        <f t="shared" si="15"/>
        <v>0</v>
      </c>
      <c r="AM54" s="12">
        <f t="shared" si="16"/>
        <v>0</v>
      </c>
      <c r="AN54" s="12">
        <f t="shared" si="17"/>
        <v>0</v>
      </c>
      <c r="AO54" s="12">
        <f t="shared" si="18"/>
        <v>0</v>
      </c>
      <c r="AP54"/>
      <c r="AQ54" s="12">
        <f t="shared" si="19"/>
        <v>2841</v>
      </c>
      <c r="AR54" s="12">
        <f t="shared" si="20"/>
        <v>990</v>
      </c>
      <c r="AS54" s="12">
        <f t="shared" si="21"/>
        <v>1205</v>
      </c>
      <c r="AT54" s="12">
        <f t="shared" si="22"/>
        <v>333</v>
      </c>
      <c r="AU54" s="12">
        <f t="shared" si="23"/>
        <v>313</v>
      </c>
      <c r="AW54" s="12">
        <f t="shared" si="24"/>
        <v>0</v>
      </c>
      <c r="AX54" s="12">
        <f t="shared" si="25"/>
        <v>0</v>
      </c>
      <c r="AY54" s="12">
        <f t="shared" si="26"/>
        <v>0</v>
      </c>
      <c r="AZ54" s="12">
        <f t="shared" si="27"/>
        <v>0</v>
      </c>
      <c r="BA54" s="12">
        <f t="shared" si="28"/>
        <v>0</v>
      </c>
      <c r="BC54" s="12">
        <f t="shared" si="29"/>
        <v>0</v>
      </c>
      <c r="BD54" s="12">
        <f t="shared" si="30"/>
        <v>0</v>
      </c>
      <c r="BE54" s="12">
        <f t="shared" si="31"/>
        <v>0</v>
      </c>
      <c r="BF54" s="12">
        <f t="shared" si="32"/>
        <v>0</v>
      </c>
      <c r="BG54" s="12">
        <f t="shared" si="33"/>
        <v>0</v>
      </c>
      <c r="BH54" s="12"/>
      <c r="BI54" s="12">
        <f t="shared" si="42"/>
        <v>2841</v>
      </c>
      <c r="BJ54" s="12">
        <f t="shared" si="49"/>
        <v>990</v>
      </c>
      <c r="BK54" s="12">
        <f t="shared" si="50"/>
        <v>1205</v>
      </c>
      <c r="BL54" s="12">
        <f t="shared" si="51"/>
        <v>333</v>
      </c>
      <c r="BM54" s="12">
        <f t="shared" si="52"/>
        <v>313</v>
      </c>
    </row>
    <row r="55" spans="1:65" x14ac:dyDescent="0.35">
      <c r="A55">
        <f t="shared" si="35"/>
        <v>0</v>
      </c>
      <c r="B55">
        <f t="shared" si="53"/>
        <v>0</v>
      </c>
      <c r="C55">
        <f t="shared" si="54"/>
        <v>0</v>
      </c>
      <c r="D55">
        <f t="shared" si="55"/>
        <v>404</v>
      </c>
      <c r="E55">
        <f t="shared" si="56"/>
        <v>0</v>
      </c>
      <c r="F55">
        <f t="shared" si="57"/>
        <v>0</v>
      </c>
      <c r="H55">
        <f t="shared" si="36"/>
        <v>0</v>
      </c>
      <c r="I55">
        <f t="shared" si="37"/>
        <v>0</v>
      </c>
      <c r="J55">
        <f t="shared" si="38"/>
        <v>0</v>
      </c>
      <c r="K55">
        <f t="shared" si="39"/>
        <v>1</v>
      </c>
      <c r="L55">
        <f t="shared" si="40"/>
        <v>0</v>
      </c>
      <c r="M55">
        <f t="shared" si="41"/>
        <v>0</v>
      </c>
      <c r="N55" s="4">
        <v>4</v>
      </c>
      <c r="O55" s="52">
        <v>4</v>
      </c>
      <c r="P55" s="18" t="s">
        <v>106</v>
      </c>
      <c r="Q55" s="19">
        <v>404</v>
      </c>
      <c r="R55" s="19">
        <v>251</v>
      </c>
      <c r="S55" s="19">
        <v>97</v>
      </c>
      <c r="T55" s="19">
        <v>95</v>
      </c>
      <c r="U55" s="19">
        <v>52</v>
      </c>
      <c r="V55" s="19">
        <v>7</v>
      </c>
      <c r="W55" s="18"/>
      <c r="X55" s="19"/>
      <c r="Y55" s="12">
        <f t="shared" si="4"/>
        <v>0</v>
      </c>
      <c r="Z55" s="12">
        <f t="shared" si="5"/>
        <v>0</v>
      </c>
      <c r="AA55" s="12">
        <f t="shared" si="6"/>
        <v>0</v>
      </c>
      <c r="AB55" s="12">
        <f t="shared" si="7"/>
        <v>0</v>
      </c>
      <c r="AC55" s="12">
        <f t="shared" si="8"/>
        <v>0</v>
      </c>
      <c r="AD55" s="12"/>
      <c r="AE55" s="12">
        <f t="shared" si="9"/>
        <v>0</v>
      </c>
      <c r="AF55" s="12">
        <f t="shared" si="10"/>
        <v>0</v>
      </c>
      <c r="AG55" s="12">
        <f t="shared" si="11"/>
        <v>0</v>
      </c>
      <c r="AH55" s="12">
        <f t="shared" si="12"/>
        <v>0</v>
      </c>
      <c r="AI55" s="12">
        <f t="shared" si="13"/>
        <v>0</v>
      </c>
      <c r="AK55" s="12">
        <f t="shared" si="14"/>
        <v>0</v>
      </c>
      <c r="AL55" s="12">
        <f t="shared" si="15"/>
        <v>0</v>
      </c>
      <c r="AM55" s="12">
        <f t="shared" si="16"/>
        <v>0</v>
      </c>
      <c r="AN55" s="12">
        <f t="shared" si="17"/>
        <v>0</v>
      </c>
      <c r="AO55" s="12">
        <f t="shared" si="18"/>
        <v>0</v>
      </c>
      <c r="AP55"/>
      <c r="AQ55" s="12">
        <f t="shared" si="19"/>
        <v>251</v>
      </c>
      <c r="AR55" s="12">
        <f t="shared" si="20"/>
        <v>97</v>
      </c>
      <c r="AS55" s="12">
        <f t="shared" si="21"/>
        <v>95</v>
      </c>
      <c r="AT55" s="12">
        <f t="shared" si="22"/>
        <v>52</v>
      </c>
      <c r="AU55" s="12">
        <f t="shared" si="23"/>
        <v>7</v>
      </c>
      <c r="AW55" s="12">
        <f t="shared" si="24"/>
        <v>0</v>
      </c>
      <c r="AX55" s="12">
        <f t="shared" si="25"/>
        <v>0</v>
      </c>
      <c r="AY55" s="12">
        <f t="shared" si="26"/>
        <v>0</v>
      </c>
      <c r="AZ55" s="12">
        <f t="shared" si="27"/>
        <v>0</v>
      </c>
      <c r="BA55" s="12">
        <f t="shared" si="28"/>
        <v>0</v>
      </c>
      <c r="BC55" s="12">
        <f t="shared" si="29"/>
        <v>0</v>
      </c>
      <c r="BD55" s="12">
        <f t="shared" si="30"/>
        <v>0</v>
      </c>
      <c r="BE55" s="12">
        <f t="shared" si="31"/>
        <v>0</v>
      </c>
      <c r="BF55" s="12">
        <f t="shared" si="32"/>
        <v>0</v>
      </c>
      <c r="BG55" s="12">
        <f t="shared" si="33"/>
        <v>0</v>
      </c>
      <c r="BH55" s="12"/>
      <c r="BI55" s="12">
        <f t="shared" si="42"/>
        <v>251</v>
      </c>
      <c r="BJ55" s="12">
        <f t="shared" si="49"/>
        <v>97</v>
      </c>
      <c r="BK55" s="12">
        <f t="shared" si="50"/>
        <v>95</v>
      </c>
      <c r="BL55" s="12">
        <f t="shared" si="51"/>
        <v>52</v>
      </c>
      <c r="BM55" s="12">
        <f t="shared" si="52"/>
        <v>7</v>
      </c>
    </row>
    <row r="56" spans="1:65" x14ac:dyDescent="0.35">
      <c r="A56" s="18">
        <f t="shared" ref="A56:A58" si="58">H56*$Q56</f>
        <v>0</v>
      </c>
      <c r="B56" s="18">
        <f t="shared" ref="B56:B58" si="59">I56*$Q56</f>
        <v>0</v>
      </c>
      <c r="C56" s="18">
        <f t="shared" ref="C56:C58" si="60">J56*$Q56</f>
        <v>0</v>
      </c>
      <c r="D56" s="18">
        <f t="shared" ref="D56:D58" si="61">K56*$Q56</f>
        <v>0</v>
      </c>
      <c r="E56" s="18">
        <f t="shared" ref="E56:E58" si="62">L56*$Q56</f>
        <v>1966</v>
      </c>
      <c r="F56" s="18">
        <f t="shared" ref="F56:F58" si="63">M56*$Q56</f>
        <v>0</v>
      </c>
      <c r="H56" s="18">
        <f t="shared" si="36"/>
        <v>0</v>
      </c>
      <c r="I56" s="18">
        <f t="shared" si="37"/>
        <v>0</v>
      </c>
      <c r="J56" s="18">
        <f t="shared" si="38"/>
        <v>0</v>
      </c>
      <c r="K56" s="18">
        <f t="shared" si="39"/>
        <v>0</v>
      </c>
      <c r="L56" s="18">
        <f t="shared" si="40"/>
        <v>1</v>
      </c>
      <c r="M56" s="18">
        <f t="shared" si="41"/>
        <v>0</v>
      </c>
      <c r="N56" s="4">
        <v>5</v>
      </c>
      <c r="O56" s="52">
        <v>5</v>
      </c>
      <c r="P56" s="18" t="s">
        <v>107</v>
      </c>
      <c r="Q56" s="19">
        <v>1966</v>
      </c>
      <c r="R56" s="19">
        <v>1272</v>
      </c>
      <c r="S56" s="19">
        <v>259</v>
      </c>
      <c r="T56" s="19">
        <v>635</v>
      </c>
      <c r="U56" s="19">
        <v>219</v>
      </c>
      <c r="V56" s="19">
        <v>159</v>
      </c>
      <c r="W56" s="18"/>
      <c r="X56" s="19"/>
      <c r="Y56" s="12">
        <f t="shared" si="4"/>
        <v>0</v>
      </c>
      <c r="Z56" s="12">
        <f t="shared" si="5"/>
        <v>0</v>
      </c>
      <c r="AA56" s="12">
        <f t="shared" si="6"/>
        <v>0</v>
      </c>
      <c r="AB56" s="12">
        <f t="shared" si="7"/>
        <v>0</v>
      </c>
      <c r="AC56" s="12">
        <f t="shared" si="8"/>
        <v>0</v>
      </c>
      <c r="AD56" s="12"/>
      <c r="AE56" s="12">
        <f t="shared" si="9"/>
        <v>0</v>
      </c>
      <c r="AF56" s="12">
        <f t="shared" si="10"/>
        <v>0</v>
      </c>
      <c r="AG56" s="12">
        <f t="shared" si="11"/>
        <v>0</v>
      </c>
      <c r="AH56" s="12">
        <f t="shared" si="12"/>
        <v>0</v>
      </c>
      <c r="AI56" s="12">
        <f t="shared" si="13"/>
        <v>0</v>
      </c>
      <c r="AJ56" s="18"/>
      <c r="AK56" s="12">
        <f t="shared" si="14"/>
        <v>0</v>
      </c>
      <c r="AL56" s="12">
        <f t="shared" si="15"/>
        <v>0</v>
      </c>
      <c r="AM56" s="12">
        <f t="shared" si="16"/>
        <v>0</v>
      </c>
      <c r="AN56" s="12">
        <f t="shared" si="17"/>
        <v>0</v>
      </c>
      <c r="AO56" s="12">
        <f t="shared" si="18"/>
        <v>0</v>
      </c>
      <c r="AQ56" s="12">
        <f t="shared" si="19"/>
        <v>0</v>
      </c>
      <c r="AR56" s="12">
        <f t="shared" si="20"/>
        <v>0</v>
      </c>
      <c r="AS56" s="12">
        <f t="shared" si="21"/>
        <v>0</v>
      </c>
      <c r="AT56" s="12">
        <f t="shared" si="22"/>
        <v>0</v>
      </c>
      <c r="AU56" s="12">
        <f t="shared" si="23"/>
        <v>0</v>
      </c>
      <c r="AV56" s="18"/>
      <c r="AW56" s="12">
        <f t="shared" si="24"/>
        <v>1272</v>
      </c>
      <c r="AX56" s="12">
        <f t="shared" si="25"/>
        <v>259</v>
      </c>
      <c r="AY56" s="12">
        <f t="shared" si="26"/>
        <v>635</v>
      </c>
      <c r="AZ56" s="12">
        <f t="shared" si="27"/>
        <v>219</v>
      </c>
      <c r="BA56" s="12">
        <f t="shared" si="28"/>
        <v>159</v>
      </c>
      <c r="BB56" s="18"/>
      <c r="BC56" s="12">
        <f t="shared" si="29"/>
        <v>0</v>
      </c>
      <c r="BD56" s="12">
        <f t="shared" si="30"/>
        <v>0</v>
      </c>
      <c r="BE56" s="12">
        <f t="shared" si="31"/>
        <v>0</v>
      </c>
      <c r="BF56" s="12">
        <f t="shared" si="32"/>
        <v>0</v>
      </c>
      <c r="BG56" s="12">
        <f t="shared" si="33"/>
        <v>0</v>
      </c>
      <c r="BH56" s="12"/>
      <c r="BI56" s="12">
        <f t="shared" si="42"/>
        <v>1272</v>
      </c>
      <c r="BJ56" s="12">
        <f t="shared" si="49"/>
        <v>259</v>
      </c>
      <c r="BK56" s="12">
        <f t="shared" si="50"/>
        <v>635</v>
      </c>
      <c r="BL56" s="12">
        <f t="shared" si="51"/>
        <v>219</v>
      </c>
      <c r="BM56" s="12">
        <f t="shared" si="52"/>
        <v>159</v>
      </c>
    </row>
    <row r="57" spans="1:65" x14ac:dyDescent="0.35">
      <c r="A57" s="18">
        <f t="shared" si="58"/>
        <v>0</v>
      </c>
      <c r="B57" s="18">
        <f t="shared" si="59"/>
        <v>0</v>
      </c>
      <c r="C57" s="18">
        <f t="shared" si="60"/>
        <v>0</v>
      </c>
      <c r="D57" s="18">
        <f t="shared" si="61"/>
        <v>0</v>
      </c>
      <c r="E57" s="18">
        <f t="shared" si="62"/>
        <v>4546</v>
      </c>
      <c r="F57" s="18">
        <f t="shared" si="63"/>
        <v>0</v>
      </c>
      <c r="H57" s="18">
        <f t="shared" si="36"/>
        <v>0</v>
      </c>
      <c r="I57" s="18">
        <f t="shared" si="37"/>
        <v>0</v>
      </c>
      <c r="J57" s="18">
        <f t="shared" si="38"/>
        <v>0</v>
      </c>
      <c r="K57" s="18">
        <f t="shared" si="39"/>
        <v>0</v>
      </c>
      <c r="L57" s="18">
        <f t="shared" si="40"/>
        <v>1</v>
      </c>
      <c r="M57" s="18">
        <f t="shared" si="41"/>
        <v>0</v>
      </c>
      <c r="N57" s="4">
        <v>5</v>
      </c>
      <c r="O57" s="52">
        <v>5</v>
      </c>
      <c r="P57" s="18" t="s">
        <v>85</v>
      </c>
      <c r="Q57" s="19">
        <v>4546</v>
      </c>
      <c r="R57" s="19">
        <v>3358</v>
      </c>
      <c r="S57" s="19">
        <v>836</v>
      </c>
      <c r="T57" s="19">
        <v>1476</v>
      </c>
      <c r="U57" s="19">
        <v>737</v>
      </c>
      <c r="V57" s="19">
        <v>309</v>
      </c>
      <c r="W57" s="18"/>
      <c r="X57" s="19"/>
      <c r="Y57" s="12">
        <f t="shared" si="4"/>
        <v>0</v>
      </c>
      <c r="Z57" s="12">
        <f t="shared" si="5"/>
        <v>0</v>
      </c>
      <c r="AA57" s="12">
        <f t="shared" si="6"/>
        <v>0</v>
      </c>
      <c r="AB57" s="12">
        <f t="shared" si="7"/>
        <v>0</v>
      </c>
      <c r="AC57" s="12">
        <f t="shared" si="8"/>
        <v>0</v>
      </c>
      <c r="AD57" s="12"/>
      <c r="AE57" s="12">
        <f t="shared" si="9"/>
        <v>0</v>
      </c>
      <c r="AF57" s="12">
        <f t="shared" si="10"/>
        <v>0</v>
      </c>
      <c r="AG57" s="12">
        <f t="shared" si="11"/>
        <v>0</v>
      </c>
      <c r="AH57" s="12">
        <f t="shared" si="12"/>
        <v>0</v>
      </c>
      <c r="AI57" s="12">
        <f t="shared" si="13"/>
        <v>0</v>
      </c>
      <c r="AJ57" s="18"/>
      <c r="AK57" s="12">
        <f t="shared" si="14"/>
        <v>0</v>
      </c>
      <c r="AL57" s="12">
        <f t="shared" si="15"/>
        <v>0</v>
      </c>
      <c r="AM57" s="12">
        <f t="shared" si="16"/>
        <v>0</v>
      </c>
      <c r="AN57" s="12">
        <f t="shared" si="17"/>
        <v>0</v>
      </c>
      <c r="AO57" s="12">
        <f t="shared" si="18"/>
        <v>0</v>
      </c>
      <c r="AQ57" s="12">
        <f t="shared" si="19"/>
        <v>0</v>
      </c>
      <c r="AR57" s="12">
        <f t="shared" si="20"/>
        <v>0</v>
      </c>
      <c r="AS57" s="12">
        <f t="shared" si="21"/>
        <v>0</v>
      </c>
      <c r="AT57" s="12">
        <f t="shared" si="22"/>
        <v>0</v>
      </c>
      <c r="AU57" s="12">
        <f t="shared" si="23"/>
        <v>0</v>
      </c>
      <c r="AV57" s="18"/>
      <c r="AW57" s="12">
        <f t="shared" si="24"/>
        <v>3358</v>
      </c>
      <c r="AX57" s="12">
        <f t="shared" si="25"/>
        <v>836</v>
      </c>
      <c r="AY57" s="12">
        <f t="shared" si="26"/>
        <v>1476</v>
      </c>
      <c r="AZ57" s="12">
        <f t="shared" si="27"/>
        <v>737</v>
      </c>
      <c r="BA57" s="12">
        <f t="shared" si="28"/>
        <v>309</v>
      </c>
      <c r="BB57" s="18"/>
      <c r="BC57" s="12">
        <f t="shared" si="29"/>
        <v>0</v>
      </c>
      <c r="BD57" s="12">
        <f t="shared" si="30"/>
        <v>0</v>
      </c>
      <c r="BE57" s="12">
        <f t="shared" si="31"/>
        <v>0</v>
      </c>
      <c r="BF57" s="12">
        <f t="shared" si="32"/>
        <v>0</v>
      </c>
      <c r="BG57" s="12">
        <f t="shared" si="33"/>
        <v>0</v>
      </c>
      <c r="BH57" s="12"/>
      <c r="BI57" s="12">
        <f t="shared" si="42"/>
        <v>3358</v>
      </c>
      <c r="BJ57" s="12">
        <f t="shared" si="49"/>
        <v>836</v>
      </c>
      <c r="BK57" s="12">
        <f t="shared" si="50"/>
        <v>1476</v>
      </c>
      <c r="BL57" s="12">
        <f t="shared" si="51"/>
        <v>737</v>
      </c>
      <c r="BM57" s="12">
        <f t="shared" si="52"/>
        <v>309</v>
      </c>
    </row>
    <row r="58" spans="1:65" x14ac:dyDescent="0.35">
      <c r="A58" s="18">
        <f t="shared" si="58"/>
        <v>0</v>
      </c>
      <c r="B58" s="18">
        <f t="shared" si="59"/>
        <v>0</v>
      </c>
      <c r="C58" s="18">
        <f t="shared" si="60"/>
        <v>0</v>
      </c>
      <c r="D58" s="18">
        <f t="shared" si="61"/>
        <v>0</v>
      </c>
      <c r="E58" s="18">
        <f t="shared" si="62"/>
        <v>10175</v>
      </c>
      <c r="F58" s="18">
        <f t="shared" si="63"/>
        <v>0</v>
      </c>
      <c r="H58" s="18">
        <f t="shared" si="36"/>
        <v>0</v>
      </c>
      <c r="I58" s="18">
        <f t="shared" si="37"/>
        <v>0</v>
      </c>
      <c r="J58" s="18">
        <f t="shared" si="38"/>
        <v>0</v>
      </c>
      <c r="K58" s="18">
        <f t="shared" si="39"/>
        <v>0</v>
      </c>
      <c r="L58" s="18">
        <f t="shared" si="40"/>
        <v>1</v>
      </c>
      <c r="M58" s="18">
        <f t="shared" si="41"/>
        <v>0</v>
      </c>
      <c r="N58" s="4">
        <v>5</v>
      </c>
      <c r="O58" s="52">
        <v>5</v>
      </c>
      <c r="P58" s="18" t="s">
        <v>84</v>
      </c>
      <c r="Q58" s="19">
        <v>10175</v>
      </c>
      <c r="R58" s="19">
        <v>9261</v>
      </c>
      <c r="S58" s="19">
        <v>1668</v>
      </c>
      <c r="T58" s="19">
        <v>4976</v>
      </c>
      <c r="U58" s="19">
        <v>1698</v>
      </c>
      <c r="V58" s="19">
        <v>919</v>
      </c>
      <c r="W58" s="18"/>
      <c r="X58" s="19"/>
      <c r="Y58" s="12">
        <f t="shared" si="4"/>
        <v>0</v>
      </c>
      <c r="Z58" s="12">
        <f t="shared" si="5"/>
        <v>0</v>
      </c>
      <c r="AA58" s="12">
        <f t="shared" si="6"/>
        <v>0</v>
      </c>
      <c r="AB58" s="12">
        <f t="shared" si="7"/>
        <v>0</v>
      </c>
      <c r="AC58" s="12">
        <f t="shared" si="8"/>
        <v>0</v>
      </c>
      <c r="AD58" s="12"/>
      <c r="AE58" s="12">
        <f t="shared" si="9"/>
        <v>0</v>
      </c>
      <c r="AF58" s="12">
        <f t="shared" si="10"/>
        <v>0</v>
      </c>
      <c r="AG58" s="12">
        <f t="shared" si="11"/>
        <v>0</v>
      </c>
      <c r="AH58" s="12">
        <f t="shared" si="12"/>
        <v>0</v>
      </c>
      <c r="AI58" s="12">
        <f t="shared" si="13"/>
        <v>0</v>
      </c>
      <c r="AJ58" s="18"/>
      <c r="AK58" s="12">
        <f t="shared" si="14"/>
        <v>0</v>
      </c>
      <c r="AL58" s="12">
        <f t="shared" si="15"/>
        <v>0</v>
      </c>
      <c r="AM58" s="12">
        <f t="shared" si="16"/>
        <v>0</v>
      </c>
      <c r="AN58" s="12">
        <f t="shared" si="17"/>
        <v>0</v>
      </c>
      <c r="AO58" s="12">
        <f t="shared" si="18"/>
        <v>0</v>
      </c>
      <c r="AQ58" s="12">
        <f t="shared" si="19"/>
        <v>0</v>
      </c>
      <c r="AR58" s="12">
        <f t="shared" si="20"/>
        <v>0</v>
      </c>
      <c r="AS58" s="12">
        <f t="shared" si="21"/>
        <v>0</v>
      </c>
      <c r="AT58" s="12">
        <f t="shared" si="22"/>
        <v>0</v>
      </c>
      <c r="AU58" s="12">
        <f t="shared" si="23"/>
        <v>0</v>
      </c>
      <c r="AV58" s="18"/>
      <c r="AW58" s="12">
        <f t="shared" si="24"/>
        <v>9261</v>
      </c>
      <c r="AX58" s="12">
        <f t="shared" si="25"/>
        <v>1668</v>
      </c>
      <c r="AY58" s="12">
        <f t="shared" si="26"/>
        <v>4976</v>
      </c>
      <c r="AZ58" s="12">
        <f t="shared" si="27"/>
        <v>1698</v>
      </c>
      <c r="BA58" s="12">
        <f t="shared" si="28"/>
        <v>919</v>
      </c>
      <c r="BB58" s="18"/>
      <c r="BC58" s="12">
        <f t="shared" si="29"/>
        <v>0</v>
      </c>
      <c r="BD58" s="12">
        <f t="shared" si="30"/>
        <v>0</v>
      </c>
      <c r="BE58" s="12">
        <f t="shared" si="31"/>
        <v>0</v>
      </c>
      <c r="BF58" s="12">
        <f t="shared" si="32"/>
        <v>0</v>
      </c>
      <c r="BG58" s="12">
        <f t="shared" si="33"/>
        <v>0</v>
      </c>
      <c r="BH58" s="12"/>
      <c r="BI58" s="12">
        <f t="shared" si="42"/>
        <v>9261</v>
      </c>
      <c r="BJ58" s="12">
        <f t="shared" si="49"/>
        <v>1668</v>
      </c>
      <c r="BK58" s="12">
        <f t="shared" si="50"/>
        <v>4976</v>
      </c>
      <c r="BL58" s="12">
        <f t="shared" si="51"/>
        <v>1698</v>
      </c>
      <c r="BM58" s="12">
        <f t="shared" si="52"/>
        <v>919</v>
      </c>
    </row>
    <row r="59" spans="1:65" x14ac:dyDescent="0.35">
      <c r="A59" s="18">
        <f t="shared" ref="A59:A69" si="64">H59*$Q59</f>
        <v>0</v>
      </c>
      <c r="B59" s="18">
        <f t="shared" ref="B59:B69" si="65">I59*$Q59</f>
        <v>0</v>
      </c>
      <c r="C59" s="18">
        <f t="shared" ref="C59:C69" si="66">J59*$Q59</f>
        <v>0</v>
      </c>
      <c r="D59" s="18">
        <f t="shared" ref="D59:D69" si="67">K59*$Q59</f>
        <v>0</v>
      </c>
      <c r="E59" s="18">
        <f t="shared" ref="E59:E69" si="68">L59*$Q59</f>
        <v>0</v>
      </c>
      <c r="F59" s="18">
        <f t="shared" ref="F59:F69" si="69">M59*$Q59</f>
        <v>7541</v>
      </c>
      <c r="G59" s="18"/>
      <c r="H59" s="18">
        <f t="shared" si="36"/>
        <v>0</v>
      </c>
      <c r="I59" s="18">
        <f t="shared" si="37"/>
        <v>0</v>
      </c>
      <c r="J59" s="18">
        <f t="shared" si="38"/>
        <v>0</v>
      </c>
      <c r="K59" s="18">
        <f t="shared" si="39"/>
        <v>0</v>
      </c>
      <c r="L59" s="18">
        <f t="shared" si="40"/>
        <v>0</v>
      </c>
      <c r="M59" s="18">
        <f t="shared" si="41"/>
        <v>1</v>
      </c>
      <c r="N59" s="4">
        <v>6</v>
      </c>
      <c r="O59" s="52">
        <v>6</v>
      </c>
      <c r="P59" t="s">
        <v>108</v>
      </c>
      <c r="Q59">
        <v>7541</v>
      </c>
      <c r="R59">
        <v>3629</v>
      </c>
      <c r="S59">
        <v>1537</v>
      </c>
      <c r="T59">
        <v>1632</v>
      </c>
      <c r="U59">
        <v>186</v>
      </c>
      <c r="V59" s="19">
        <v>274</v>
      </c>
      <c r="W59" s="18"/>
      <c r="Y59" s="12">
        <f t="shared" si="4"/>
        <v>0</v>
      </c>
      <c r="Z59" s="12">
        <f t="shared" si="5"/>
        <v>0</v>
      </c>
      <c r="AA59" s="12">
        <f t="shared" si="6"/>
        <v>0</v>
      </c>
      <c r="AB59" s="12">
        <f t="shared" si="7"/>
        <v>0</v>
      </c>
      <c r="AC59" s="12">
        <f t="shared" si="8"/>
        <v>0</v>
      </c>
      <c r="AD59" s="12"/>
      <c r="AE59" s="12">
        <f t="shared" si="9"/>
        <v>0</v>
      </c>
      <c r="AF59" s="12">
        <f t="shared" si="10"/>
        <v>0</v>
      </c>
      <c r="AG59" s="12">
        <f t="shared" si="11"/>
        <v>0</v>
      </c>
      <c r="AH59" s="12">
        <f t="shared" si="12"/>
        <v>0</v>
      </c>
      <c r="AI59" s="12">
        <f t="shared" si="13"/>
        <v>0</v>
      </c>
      <c r="AJ59" s="18"/>
      <c r="AK59" s="12">
        <f t="shared" si="14"/>
        <v>0</v>
      </c>
      <c r="AL59" s="12">
        <f t="shared" si="15"/>
        <v>0</v>
      </c>
      <c r="AM59" s="12">
        <f t="shared" si="16"/>
        <v>0</v>
      </c>
      <c r="AN59" s="12">
        <f t="shared" si="17"/>
        <v>0</v>
      </c>
      <c r="AO59" s="12">
        <f t="shared" si="18"/>
        <v>0</v>
      </c>
      <c r="AQ59" s="12">
        <f t="shared" si="19"/>
        <v>0</v>
      </c>
      <c r="AR59" s="12">
        <f t="shared" si="20"/>
        <v>0</v>
      </c>
      <c r="AS59" s="12">
        <f t="shared" si="21"/>
        <v>0</v>
      </c>
      <c r="AT59" s="12">
        <f t="shared" si="22"/>
        <v>0</v>
      </c>
      <c r="AU59" s="12">
        <f t="shared" si="23"/>
        <v>0</v>
      </c>
      <c r="AV59" s="18"/>
      <c r="AW59" s="12">
        <f t="shared" si="24"/>
        <v>0</v>
      </c>
      <c r="AX59" s="12">
        <f t="shared" si="25"/>
        <v>0</v>
      </c>
      <c r="AY59" s="12">
        <f t="shared" si="26"/>
        <v>0</v>
      </c>
      <c r="AZ59" s="12">
        <f t="shared" si="27"/>
        <v>0</v>
      </c>
      <c r="BA59" s="12">
        <f t="shared" si="28"/>
        <v>0</v>
      </c>
      <c r="BB59" s="18"/>
      <c r="BC59" s="12">
        <f t="shared" si="29"/>
        <v>3629</v>
      </c>
      <c r="BD59" s="12">
        <f t="shared" si="30"/>
        <v>1537</v>
      </c>
      <c r="BE59" s="12">
        <f t="shared" si="31"/>
        <v>1632</v>
      </c>
      <c r="BF59" s="12">
        <f t="shared" si="32"/>
        <v>186</v>
      </c>
      <c r="BG59" s="12">
        <f t="shared" si="33"/>
        <v>274</v>
      </c>
      <c r="BH59" s="12"/>
      <c r="BI59" s="12">
        <f t="shared" ref="BI59:BI69" si="70">Y59+AE59+AK59+AQ59+AW59+BC59</f>
        <v>3629</v>
      </c>
      <c r="BJ59" s="12">
        <f t="shared" ref="BJ59:BJ69" si="71">Z59+AF59+AL59+AR59+AX59+BD59</f>
        <v>1537</v>
      </c>
      <c r="BK59" s="12">
        <f t="shared" ref="BK59:BK69" si="72">AA59+AG59+AM59+AS59+AY59+BE59</f>
        <v>1632</v>
      </c>
      <c r="BL59" s="12">
        <f t="shared" ref="BL59:BL69" si="73">AB59+AH59+AN59+AT59+AZ59+BF59</f>
        <v>186</v>
      </c>
      <c r="BM59" s="12">
        <f t="shared" ref="BM59:BM69" si="74">AC59+AI59+AO59+AU59+BA59+BG59</f>
        <v>274</v>
      </c>
    </row>
    <row r="60" spans="1:65" x14ac:dyDescent="0.35">
      <c r="A60" s="18">
        <f t="shared" si="64"/>
        <v>0</v>
      </c>
      <c r="B60" s="18">
        <f t="shared" si="65"/>
        <v>0</v>
      </c>
      <c r="C60" s="18">
        <f t="shared" si="66"/>
        <v>0</v>
      </c>
      <c r="D60" s="18">
        <f t="shared" si="67"/>
        <v>0</v>
      </c>
      <c r="E60" s="18">
        <f t="shared" si="68"/>
        <v>0</v>
      </c>
      <c r="F60" s="18">
        <f t="shared" si="69"/>
        <v>1925</v>
      </c>
      <c r="G60" s="18"/>
      <c r="H60" s="18">
        <f t="shared" si="36"/>
        <v>0</v>
      </c>
      <c r="I60" s="18">
        <f t="shared" si="37"/>
        <v>0</v>
      </c>
      <c r="J60" s="18">
        <f t="shared" si="38"/>
        <v>0</v>
      </c>
      <c r="K60" s="18">
        <f t="shared" si="39"/>
        <v>0</v>
      </c>
      <c r="L60" s="18">
        <f t="shared" si="40"/>
        <v>0</v>
      </c>
      <c r="M60" s="18">
        <f t="shared" si="41"/>
        <v>1</v>
      </c>
      <c r="N60" s="4">
        <v>6</v>
      </c>
      <c r="O60" s="52">
        <v>6</v>
      </c>
      <c r="P60" t="s">
        <v>73</v>
      </c>
      <c r="Q60" s="1">
        <v>1925</v>
      </c>
      <c r="R60" s="1">
        <v>1260</v>
      </c>
      <c r="S60" s="1">
        <v>308</v>
      </c>
      <c r="T60" s="1">
        <v>801</v>
      </c>
      <c r="U60" s="1">
        <v>104</v>
      </c>
      <c r="V60" s="19">
        <v>47</v>
      </c>
      <c r="W60" s="18"/>
      <c r="Y60" s="12">
        <f t="shared" si="4"/>
        <v>0</v>
      </c>
      <c r="Z60" s="12">
        <f t="shared" si="5"/>
        <v>0</v>
      </c>
      <c r="AA60" s="12">
        <f t="shared" si="6"/>
        <v>0</v>
      </c>
      <c r="AB60" s="12">
        <f t="shared" si="7"/>
        <v>0</v>
      </c>
      <c r="AC60" s="12">
        <f t="shared" si="8"/>
        <v>0</v>
      </c>
      <c r="AD60" s="12"/>
      <c r="AE60" s="12">
        <f t="shared" si="9"/>
        <v>0</v>
      </c>
      <c r="AF60" s="12">
        <f t="shared" si="10"/>
        <v>0</v>
      </c>
      <c r="AG60" s="12">
        <f t="shared" si="11"/>
        <v>0</v>
      </c>
      <c r="AH60" s="12">
        <f t="shared" si="12"/>
        <v>0</v>
      </c>
      <c r="AI60" s="12">
        <f t="shared" si="13"/>
        <v>0</v>
      </c>
      <c r="AJ60" s="18"/>
      <c r="AK60" s="12">
        <f t="shared" si="14"/>
        <v>0</v>
      </c>
      <c r="AL60" s="12">
        <f t="shared" si="15"/>
        <v>0</v>
      </c>
      <c r="AM60" s="12">
        <f t="shared" si="16"/>
        <v>0</v>
      </c>
      <c r="AN60" s="12">
        <f t="shared" si="17"/>
        <v>0</v>
      </c>
      <c r="AO60" s="12">
        <f t="shared" si="18"/>
        <v>0</v>
      </c>
      <c r="AQ60" s="12">
        <f t="shared" si="19"/>
        <v>0</v>
      </c>
      <c r="AR60" s="12">
        <f t="shared" si="20"/>
        <v>0</v>
      </c>
      <c r="AS60" s="12">
        <f t="shared" si="21"/>
        <v>0</v>
      </c>
      <c r="AT60" s="12">
        <f t="shared" si="22"/>
        <v>0</v>
      </c>
      <c r="AU60" s="12">
        <f t="shared" si="23"/>
        <v>0</v>
      </c>
      <c r="AV60" s="18"/>
      <c r="AW60" s="12">
        <f t="shared" si="24"/>
        <v>0</v>
      </c>
      <c r="AX60" s="12">
        <f t="shared" si="25"/>
        <v>0</v>
      </c>
      <c r="AY60" s="12">
        <f t="shared" si="26"/>
        <v>0</v>
      </c>
      <c r="AZ60" s="12">
        <f t="shared" si="27"/>
        <v>0</v>
      </c>
      <c r="BA60" s="12">
        <f t="shared" si="28"/>
        <v>0</v>
      </c>
      <c r="BB60" s="18"/>
      <c r="BC60" s="12">
        <f t="shared" si="29"/>
        <v>1260</v>
      </c>
      <c r="BD60" s="12">
        <f t="shared" si="30"/>
        <v>308</v>
      </c>
      <c r="BE60" s="12">
        <f t="shared" si="31"/>
        <v>801</v>
      </c>
      <c r="BF60" s="12">
        <f t="shared" si="32"/>
        <v>104</v>
      </c>
      <c r="BG60" s="12">
        <f t="shared" si="33"/>
        <v>47</v>
      </c>
      <c r="BH60" s="12"/>
      <c r="BI60" s="12">
        <f t="shared" si="70"/>
        <v>1260</v>
      </c>
      <c r="BJ60" s="12">
        <f t="shared" si="71"/>
        <v>308</v>
      </c>
      <c r="BK60" s="12">
        <f t="shared" si="72"/>
        <v>801</v>
      </c>
      <c r="BL60" s="12">
        <f t="shared" si="73"/>
        <v>104</v>
      </c>
      <c r="BM60" s="12">
        <f t="shared" si="74"/>
        <v>47</v>
      </c>
    </row>
    <row r="61" spans="1:65" x14ac:dyDescent="0.35">
      <c r="A61" s="18">
        <f t="shared" si="64"/>
        <v>0</v>
      </c>
      <c r="B61" s="18">
        <f t="shared" si="65"/>
        <v>0</v>
      </c>
      <c r="C61" s="18">
        <f t="shared" si="66"/>
        <v>0</v>
      </c>
      <c r="D61" s="18">
        <f t="shared" si="67"/>
        <v>0</v>
      </c>
      <c r="E61" s="18">
        <f t="shared" si="68"/>
        <v>0</v>
      </c>
      <c r="F61" s="18">
        <f t="shared" si="69"/>
        <v>3270</v>
      </c>
      <c r="G61" s="18"/>
      <c r="H61" s="18">
        <f t="shared" si="36"/>
        <v>0</v>
      </c>
      <c r="I61" s="18">
        <f t="shared" si="37"/>
        <v>0</v>
      </c>
      <c r="J61" s="18">
        <f t="shared" si="38"/>
        <v>0</v>
      </c>
      <c r="K61" s="18">
        <f t="shared" si="39"/>
        <v>0</v>
      </c>
      <c r="L61" s="18">
        <f t="shared" si="40"/>
        <v>0</v>
      </c>
      <c r="M61" s="18">
        <f t="shared" si="41"/>
        <v>1</v>
      </c>
      <c r="N61" s="4">
        <v>6</v>
      </c>
      <c r="O61" s="52">
        <v>6</v>
      </c>
      <c r="P61" t="s">
        <v>115</v>
      </c>
      <c r="Q61">
        <v>3270</v>
      </c>
      <c r="R61">
        <v>1691</v>
      </c>
      <c r="S61">
        <v>664</v>
      </c>
      <c r="T61">
        <v>654</v>
      </c>
      <c r="U61">
        <v>200</v>
      </c>
      <c r="V61" s="19">
        <v>173</v>
      </c>
      <c r="W61" s="18"/>
      <c r="Y61" s="12">
        <f t="shared" si="4"/>
        <v>0</v>
      </c>
      <c r="Z61" s="12">
        <f t="shared" si="5"/>
        <v>0</v>
      </c>
      <c r="AA61" s="12">
        <f t="shared" si="6"/>
        <v>0</v>
      </c>
      <c r="AB61" s="12">
        <f t="shared" si="7"/>
        <v>0</v>
      </c>
      <c r="AC61" s="12">
        <f t="shared" si="8"/>
        <v>0</v>
      </c>
      <c r="AD61" s="12"/>
      <c r="AE61" s="12">
        <f t="shared" si="9"/>
        <v>0</v>
      </c>
      <c r="AF61" s="12">
        <f t="shared" si="10"/>
        <v>0</v>
      </c>
      <c r="AG61" s="12">
        <f t="shared" si="11"/>
        <v>0</v>
      </c>
      <c r="AH61" s="12">
        <f t="shared" si="12"/>
        <v>0</v>
      </c>
      <c r="AI61" s="12">
        <f t="shared" si="13"/>
        <v>0</v>
      </c>
      <c r="AJ61" s="18"/>
      <c r="AK61" s="12">
        <f t="shared" si="14"/>
        <v>0</v>
      </c>
      <c r="AL61" s="12">
        <f t="shared" si="15"/>
        <v>0</v>
      </c>
      <c r="AM61" s="12">
        <f t="shared" si="16"/>
        <v>0</v>
      </c>
      <c r="AN61" s="12">
        <f t="shared" si="17"/>
        <v>0</v>
      </c>
      <c r="AO61" s="12">
        <f t="shared" si="18"/>
        <v>0</v>
      </c>
      <c r="AQ61" s="12">
        <f t="shared" si="19"/>
        <v>0</v>
      </c>
      <c r="AR61" s="12">
        <f t="shared" si="20"/>
        <v>0</v>
      </c>
      <c r="AS61" s="12">
        <f t="shared" si="21"/>
        <v>0</v>
      </c>
      <c r="AT61" s="12">
        <f t="shared" si="22"/>
        <v>0</v>
      </c>
      <c r="AU61" s="12">
        <f t="shared" si="23"/>
        <v>0</v>
      </c>
      <c r="AV61" s="18"/>
      <c r="AW61" s="12">
        <f t="shared" si="24"/>
        <v>0</v>
      </c>
      <c r="AX61" s="12">
        <f t="shared" si="25"/>
        <v>0</v>
      </c>
      <c r="AY61" s="12">
        <f t="shared" si="26"/>
        <v>0</v>
      </c>
      <c r="AZ61" s="12">
        <f t="shared" si="27"/>
        <v>0</v>
      </c>
      <c r="BA61" s="12">
        <f t="shared" si="28"/>
        <v>0</v>
      </c>
      <c r="BB61" s="18"/>
      <c r="BC61" s="12">
        <f t="shared" si="29"/>
        <v>1691</v>
      </c>
      <c r="BD61" s="12">
        <f t="shared" si="30"/>
        <v>664</v>
      </c>
      <c r="BE61" s="12">
        <f t="shared" si="31"/>
        <v>654</v>
      </c>
      <c r="BF61" s="12">
        <f t="shared" si="32"/>
        <v>200</v>
      </c>
      <c r="BG61" s="12">
        <f t="shared" si="33"/>
        <v>173</v>
      </c>
      <c r="BH61" s="12"/>
      <c r="BI61" s="12">
        <f t="shared" si="70"/>
        <v>1691</v>
      </c>
      <c r="BJ61" s="12">
        <f t="shared" si="71"/>
        <v>664</v>
      </c>
      <c r="BK61" s="12">
        <f t="shared" si="72"/>
        <v>654</v>
      </c>
      <c r="BL61" s="12">
        <f t="shared" si="73"/>
        <v>200</v>
      </c>
      <c r="BM61" s="12">
        <f t="shared" si="74"/>
        <v>173</v>
      </c>
    </row>
    <row r="62" spans="1:65" x14ac:dyDescent="0.35">
      <c r="A62" s="18">
        <f t="shared" si="64"/>
        <v>0</v>
      </c>
      <c r="B62" s="18">
        <f t="shared" si="65"/>
        <v>0</v>
      </c>
      <c r="C62" s="18">
        <f t="shared" si="66"/>
        <v>0</v>
      </c>
      <c r="D62" s="18">
        <f t="shared" si="67"/>
        <v>0</v>
      </c>
      <c r="E62" s="18">
        <f t="shared" si="68"/>
        <v>0</v>
      </c>
      <c r="F62" s="18">
        <f t="shared" si="69"/>
        <v>4013</v>
      </c>
      <c r="G62" s="18"/>
      <c r="H62" s="18">
        <f t="shared" si="36"/>
        <v>0</v>
      </c>
      <c r="I62" s="18">
        <f t="shared" si="37"/>
        <v>0</v>
      </c>
      <c r="J62" s="18">
        <f t="shared" si="38"/>
        <v>0</v>
      </c>
      <c r="K62" s="18">
        <f t="shared" si="39"/>
        <v>0</v>
      </c>
      <c r="L62" s="18">
        <f t="shared" si="40"/>
        <v>0</v>
      </c>
      <c r="M62" s="18">
        <f t="shared" si="41"/>
        <v>1</v>
      </c>
      <c r="N62" s="4">
        <v>6</v>
      </c>
      <c r="O62" s="52">
        <v>6</v>
      </c>
      <c r="P62" t="s">
        <v>110</v>
      </c>
      <c r="Q62">
        <v>4013</v>
      </c>
      <c r="R62">
        <v>2388</v>
      </c>
      <c r="S62">
        <v>604</v>
      </c>
      <c r="T62">
        <v>1405</v>
      </c>
      <c r="U62">
        <v>265</v>
      </c>
      <c r="V62" s="19">
        <v>114</v>
      </c>
      <c r="W62" s="18"/>
      <c r="Y62" s="12">
        <f t="shared" si="4"/>
        <v>0</v>
      </c>
      <c r="Z62" s="12">
        <f t="shared" si="5"/>
        <v>0</v>
      </c>
      <c r="AA62" s="12">
        <f t="shared" si="6"/>
        <v>0</v>
      </c>
      <c r="AB62" s="12">
        <f t="shared" si="7"/>
        <v>0</v>
      </c>
      <c r="AC62" s="12">
        <f t="shared" si="8"/>
        <v>0</v>
      </c>
      <c r="AD62" s="12"/>
      <c r="AE62" s="12">
        <f t="shared" si="9"/>
        <v>0</v>
      </c>
      <c r="AF62" s="12">
        <f t="shared" si="10"/>
        <v>0</v>
      </c>
      <c r="AG62" s="12">
        <f t="shared" si="11"/>
        <v>0</v>
      </c>
      <c r="AH62" s="12">
        <f t="shared" si="12"/>
        <v>0</v>
      </c>
      <c r="AI62" s="12">
        <f t="shared" si="13"/>
        <v>0</v>
      </c>
      <c r="AJ62" s="18"/>
      <c r="AK62" s="12">
        <f t="shared" si="14"/>
        <v>0</v>
      </c>
      <c r="AL62" s="12">
        <f t="shared" si="15"/>
        <v>0</v>
      </c>
      <c r="AM62" s="12">
        <f t="shared" si="16"/>
        <v>0</v>
      </c>
      <c r="AN62" s="12">
        <f t="shared" si="17"/>
        <v>0</v>
      </c>
      <c r="AO62" s="12">
        <f t="shared" si="18"/>
        <v>0</v>
      </c>
      <c r="AQ62" s="12">
        <f t="shared" si="19"/>
        <v>0</v>
      </c>
      <c r="AR62" s="12">
        <f t="shared" si="20"/>
        <v>0</v>
      </c>
      <c r="AS62" s="12">
        <f t="shared" si="21"/>
        <v>0</v>
      </c>
      <c r="AT62" s="12">
        <f t="shared" si="22"/>
        <v>0</v>
      </c>
      <c r="AU62" s="12">
        <f t="shared" si="23"/>
        <v>0</v>
      </c>
      <c r="AV62" s="18"/>
      <c r="AW62" s="12">
        <f t="shared" si="24"/>
        <v>0</v>
      </c>
      <c r="AX62" s="12">
        <f t="shared" si="25"/>
        <v>0</v>
      </c>
      <c r="AY62" s="12">
        <f t="shared" si="26"/>
        <v>0</v>
      </c>
      <c r="AZ62" s="12">
        <f t="shared" si="27"/>
        <v>0</v>
      </c>
      <c r="BA62" s="12">
        <f t="shared" si="28"/>
        <v>0</v>
      </c>
      <c r="BB62" s="18"/>
      <c r="BC62" s="12">
        <f t="shared" si="29"/>
        <v>2388</v>
      </c>
      <c r="BD62" s="12">
        <f t="shared" si="30"/>
        <v>604</v>
      </c>
      <c r="BE62" s="12">
        <f t="shared" si="31"/>
        <v>1405</v>
      </c>
      <c r="BF62" s="12">
        <f t="shared" si="32"/>
        <v>265</v>
      </c>
      <c r="BG62" s="12">
        <f t="shared" si="33"/>
        <v>114</v>
      </c>
      <c r="BH62" s="12"/>
      <c r="BI62" s="12">
        <f t="shared" si="70"/>
        <v>2388</v>
      </c>
      <c r="BJ62" s="12">
        <f t="shared" si="71"/>
        <v>604</v>
      </c>
      <c r="BK62" s="12">
        <f t="shared" si="72"/>
        <v>1405</v>
      </c>
      <c r="BL62" s="12">
        <f t="shared" si="73"/>
        <v>265</v>
      </c>
      <c r="BM62" s="12">
        <f t="shared" si="74"/>
        <v>114</v>
      </c>
    </row>
    <row r="63" spans="1:65" x14ac:dyDescent="0.35">
      <c r="A63" s="18">
        <f t="shared" si="64"/>
        <v>0</v>
      </c>
      <c r="B63" s="18">
        <f t="shared" si="65"/>
        <v>0</v>
      </c>
      <c r="C63" s="18">
        <f t="shared" si="66"/>
        <v>0</v>
      </c>
      <c r="D63" s="18">
        <f t="shared" si="67"/>
        <v>0</v>
      </c>
      <c r="E63" s="18">
        <f t="shared" si="68"/>
        <v>1039</v>
      </c>
      <c r="F63" s="18">
        <f t="shared" si="69"/>
        <v>0</v>
      </c>
      <c r="G63" s="18"/>
      <c r="H63" s="18">
        <f t="shared" si="36"/>
        <v>0</v>
      </c>
      <c r="I63" s="18">
        <f t="shared" si="37"/>
        <v>0</v>
      </c>
      <c r="J63" s="18">
        <f t="shared" si="38"/>
        <v>0</v>
      </c>
      <c r="K63" s="18">
        <f t="shared" si="39"/>
        <v>0</v>
      </c>
      <c r="L63" s="18">
        <f t="shared" si="40"/>
        <v>1</v>
      </c>
      <c r="M63" s="18">
        <f t="shared" si="41"/>
        <v>0</v>
      </c>
      <c r="N63" s="4">
        <v>5</v>
      </c>
      <c r="O63" s="52">
        <v>5</v>
      </c>
      <c r="P63" t="s">
        <v>102</v>
      </c>
      <c r="Q63">
        <v>1039</v>
      </c>
      <c r="R63">
        <v>827</v>
      </c>
      <c r="S63">
        <v>124</v>
      </c>
      <c r="T63">
        <v>469</v>
      </c>
      <c r="U63">
        <v>195</v>
      </c>
      <c r="V63" s="19">
        <v>39</v>
      </c>
      <c r="W63" s="18"/>
      <c r="Y63" s="12">
        <f t="shared" si="4"/>
        <v>0</v>
      </c>
      <c r="Z63" s="12">
        <f t="shared" si="5"/>
        <v>0</v>
      </c>
      <c r="AA63" s="12">
        <f t="shared" si="6"/>
        <v>0</v>
      </c>
      <c r="AB63" s="12">
        <f t="shared" si="7"/>
        <v>0</v>
      </c>
      <c r="AC63" s="12">
        <f t="shared" si="8"/>
        <v>0</v>
      </c>
      <c r="AD63" s="12"/>
      <c r="AE63" s="12">
        <f t="shared" si="9"/>
        <v>0</v>
      </c>
      <c r="AF63" s="12">
        <f t="shared" si="10"/>
        <v>0</v>
      </c>
      <c r="AG63" s="12">
        <f t="shared" si="11"/>
        <v>0</v>
      </c>
      <c r="AH63" s="12">
        <f t="shared" si="12"/>
        <v>0</v>
      </c>
      <c r="AI63" s="12">
        <f t="shared" si="13"/>
        <v>0</v>
      </c>
      <c r="AJ63" s="18"/>
      <c r="AK63" s="12">
        <f t="shared" si="14"/>
        <v>0</v>
      </c>
      <c r="AL63" s="12">
        <f t="shared" si="15"/>
        <v>0</v>
      </c>
      <c r="AM63" s="12">
        <f t="shared" si="16"/>
        <v>0</v>
      </c>
      <c r="AN63" s="12">
        <f t="shared" si="17"/>
        <v>0</v>
      </c>
      <c r="AO63" s="12">
        <f t="shared" si="18"/>
        <v>0</v>
      </c>
      <c r="AQ63" s="12">
        <f t="shared" si="19"/>
        <v>0</v>
      </c>
      <c r="AR63" s="12">
        <f t="shared" si="20"/>
        <v>0</v>
      </c>
      <c r="AS63" s="12">
        <f t="shared" si="21"/>
        <v>0</v>
      </c>
      <c r="AT63" s="12">
        <f t="shared" si="22"/>
        <v>0</v>
      </c>
      <c r="AU63" s="12">
        <f t="shared" si="23"/>
        <v>0</v>
      </c>
      <c r="AV63" s="18"/>
      <c r="AW63" s="12">
        <f t="shared" si="24"/>
        <v>827</v>
      </c>
      <c r="AX63" s="12">
        <f t="shared" si="25"/>
        <v>124</v>
      </c>
      <c r="AY63" s="12">
        <f t="shared" si="26"/>
        <v>469</v>
      </c>
      <c r="AZ63" s="12">
        <f t="shared" si="27"/>
        <v>195</v>
      </c>
      <c r="BA63" s="12">
        <f t="shared" si="28"/>
        <v>39</v>
      </c>
      <c r="BB63" s="18"/>
      <c r="BC63" s="12">
        <f t="shared" si="29"/>
        <v>0</v>
      </c>
      <c r="BD63" s="12">
        <f t="shared" si="30"/>
        <v>0</v>
      </c>
      <c r="BE63" s="12">
        <f t="shared" si="31"/>
        <v>0</v>
      </c>
      <c r="BF63" s="12">
        <f t="shared" si="32"/>
        <v>0</v>
      </c>
      <c r="BG63" s="12">
        <f t="shared" si="33"/>
        <v>0</v>
      </c>
      <c r="BH63" s="12"/>
      <c r="BI63" s="12">
        <f t="shared" si="70"/>
        <v>827</v>
      </c>
      <c r="BJ63" s="12">
        <f t="shared" si="71"/>
        <v>124</v>
      </c>
      <c r="BK63" s="12">
        <f t="shared" si="72"/>
        <v>469</v>
      </c>
      <c r="BL63" s="12">
        <f t="shared" si="73"/>
        <v>195</v>
      </c>
      <c r="BM63" s="12">
        <f t="shared" si="74"/>
        <v>39</v>
      </c>
    </row>
    <row r="64" spans="1:65" x14ac:dyDescent="0.35">
      <c r="A64" s="18">
        <f t="shared" si="64"/>
        <v>0</v>
      </c>
      <c r="B64" s="18">
        <f t="shared" si="65"/>
        <v>0</v>
      </c>
      <c r="C64" s="18">
        <f t="shared" si="66"/>
        <v>0</v>
      </c>
      <c r="D64" s="18">
        <f t="shared" si="67"/>
        <v>0</v>
      </c>
      <c r="E64" s="18">
        <f t="shared" si="68"/>
        <v>802</v>
      </c>
      <c r="F64" s="18">
        <f t="shared" si="69"/>
        <v>0</v>
      </c>
      <c r="G64" s="18"/>
      <c r="H64" s="18">
        <f t="shared" si="36"/>
        <v>0</v>
      </c>
      <c r="I64" s="18">
        <f t="shared" si="37"/>
        <v>0</v>
      </c>
      <c r="J64" s="18">
        <f t="shared" si="38"/>
        <v>0</v>
      </c>
      <c r="K64" s="18">
        <f t="shared" si="39"/>
        <v>0</v>
      </c>
      <c r="L64" s="18">
        <f t="shared" si="40"/>
        <v>1</v>
      </c>
      <c r="M64" s="18">
        <f t="shared" si="41"/>
        <v>0</v>
      </c>
      <c r="N64" s="4">
        <v>5</v>
      </c>
      <c r="O64" s="52">
        <v>5</v>
      </c>
      <c r="P64" t="s">
        <v>103</v>
      </c>
      <c r="Q64">
        <v>802</v>
      </c>
      <c r="R64">
        <v>489</v>
      </c>
      <c r="S64">
        <v>185</v>
      </c>
      <c r="T64">
        <v>194</v>
      </c>
      <c r="U64">
        <v>81</v>
      </c>
      <c r="V64" s="19">
        <v>29</v>
      </c>
      <c r="W64" s="18"/>
      <c r="Y64" s="12">
        <f t="shared" si="4"/>
        <v>0</v>
      </c>
      <c r="Z64" s="12">
        <f t="shared" si="5"/>
        <v>0</v>
      </c>
      <c r="AA64" s="12">
        <f t="shared" si="6"/>
        <v>0</v>
      </c>
      <c r="AB64" s="12">
        <f t="shared" si="7"/>
        <v>0</v>
      </c>
      <c r="AC64" s="12">
        <f t="shared" si="8"/>
        <v>0</v>
      </c>
      <c r="AD64" s="12"/>
      <c r="AE64" s="12">
        <f t="shared" si="9"/>
        <v>0</v>
      </c>
      <c r="AF64" s="12">
        <f t="shared" si="10"/>
        <v>0</v>
      </c>
      <c r="AG64" s="12">
        <f t="shared" si="11"/>
        <v>0</v>
      </c>
      <c r="AH64" s="12">
        <f t="shared" si="12"/>
        <v>0</v>
      </c>
      <c r="AI64" s="12">
        <f t="shared" si="13"/>
        <v>0</v>
      </c>
      <c r="AJ64" s="18"/>
      <c r="AK64" s="12">
        <f t="shared" si="14"/>
        <v>0</v>
      </c>
      <c r="AL64" s="12">
        <f t="shared" si="15"/>
        <v>0</v>
      </c>
      <c r="AM64" s="12">
        <f t="shared" si="16"/>
        <v>0</v>
      </c>
      <c r="AN64" s="12">
        <f t="shared" si="17"/>
        <v>0</v>
      </c>
      <c r="AO64" s="12">
        <f t="shared" si="18"/>
        <v>0</v>
      </c>
      <c r="AQ64" s="12">
        <f t="shared" si="19"/>
        <v>0</v>
      </c>
      <c r="AR64" s="12">
        <f t="shared" si="20"/>
        <v>0</v>
      </c>
      <c r="AS64" s="12">
        <f t="shared" si="21"/>
        <v>0</v>
      </c>
      <c r="AT64" s="12">
        <f t="shared" si="22"/>
        <v>0</v>
      </c>
      <c r="AU64" s="12">
        <f t="shared" si="23"/>
        <v>0</v>
      </c>
      <c r="AV64" s="18"/>
      <c r="AW64" s="12">
        <f t="shared" si="24"/>
        <v>489</v>
      </c>
      <c r="AX64" s="12">
        <f t="shared" si="25"/>
        <v>185</v>
      </c>
      <c r="AY64" s="12">
        <f t="shared" si="26"/>
        <v>194</v>
      </c>
      <c r="AZ64" s="12">
        <f t="shared" si="27"/>
        <v>81</v>
      </c>
      <c r="BA64" s="12">
        <f t="shared" si="28"/>
        <v>29</v>
      </c>
      <c r="BB64" s="18"/>
      <c r="BC64" s="12">
        <f t="shared" si="29"/>
        <v>0</v>
      </c>
      <c r="BD64" s="12">
        <f t="shared" si="30"/>
        <v>0</v>
      </c>
      <c r="BE64" s="12">
        <f t="shared" si="31"/>
        <v>0</v>
      </c>
      <c r="BF64" s="12">
        <f t="shared" si="32"/>
        <v>0</v>
      </c>
      <c r="BG64" s="12">
        <f t="shared" si="33"/>
        <v>0</v>
      </c>
      <c r="BH64" s="12"/>
      <c r="BI64" s="12">
        <f t="shared" si="70"/>
        <v>489</v>
      </c>
      <c r="BJ64" s="12">
        <f t="shared" si="71"/>
        <v>185</v>
      </c>
      <c r="BK64" s="12">
        <f t="shared" si="72"/>
        <v>194</v>
      </c>
      <c r="BL64" s="12">
        <f t="shared" si="73"/>
        <v>81</v>
      </c>
      <c r="BM64" s="12">
        <f t="shared" si="74"/>
        <v>29</v>
      </c>
    </row>
    <row r="65" spans="1:65" x14ac:dyDescent="0.35">
      <c r="A65" s="18">
        <f t="shared" si="64"/>
        <v>0</v>
      </c>
      <c r="B65" s="18">
        <f t="shared" si="65"/>
        <v>0</v>
      </c>
      <c r="C65" s="18">
        <f t="shared" si="66"/>
        <v>0</v>
      </c>
      <c r="D65" s="18">
        <f t="shared" si="67"/>
        <v>0</v>
      </c>
      <c r="E65" s="18">
        <f t="shared" si="68"/>
        <v>945</v>
      </c>
      <c r="F65" s="18">
        <f t="shared" si="69"/>
        <v>0</v>
      </c>
      <c r="G65" s="18"/>
      <c r="H65" s="18">
        <f t="shared" si="36"/>
        <v>0</v>
      </c>
      <c r="I65" s="18">
        <f t="shared" si="37"/>
        <v>0</v>
      </c>
      <c r="J65" s="18">
        <f t="shared" si="38"/>
        <v>0</v>
      </c>
      <c r="K65" s="18">
        <f t="shared" si="39"/>
        <v>0</v>
      </c>
      <c r="L65" s="18">
        <f t="shared" si="40"/>
        <v>1</v>
      </c>
      <c r="M65" s="18">
        <f t="shared" si="41"/>
        <v>0</v>
      </c>
      <c r="N65" s="4">
        <v>4</v>
      </c>
      <c r="O65" s="52">
        <v>5</v>
      </c>
      <c r="P65" t="s">
        <v>179</v>
      </c>
      <c r="Q65">
        <v>945</v>
      </c>
      <c r="R65">
        <v>543</v>
      </c>
      <c r="S65">
        <v>48</v>
      </c>
      <c r="T65">
        <v>260</v>
      </c>
      <c r="U65">
        <v>150</v>
      </c>
      <c r="V65" s="19">
        <v>85</v>
      </c>
      <c r="W65" s="18"/>
      <c r="Y65" s="12">
        <f t="shared" si="4"/>
        <v>0</v>
      </c>
      <c r="Z65" s="12">
        <f t="shared" si="5"/>
        <v>0</v>
      </c>
      <c r="AA65" s="12">
        <f t="shared" si="6"/>
        <v>0</v>
      </c>
      <c r="AB65" s="12">
        <f t="shared" si="7"/>
        <v>0</v>
      </c>
      <c r="AC65" s="12">
        <f t="shared" si="8"/>
        <v>0</v>
      </c>
      <c r="AD65" s="12"/>
      <c r="AE65" s="12">
        <f t="shared" si="9"/>
        <v>0</v>
      </c>
      <c r="AF65" s="12">
        <f t="shared" si="10"/>
        <v>0</v>
      </c>
      <c r="AG65" s="12">
        <f t="shared" si="11"/>
        <v>0</v>
      </c>
      <c r="AH65" s="12">
        <f t="shared" si="12"/>
        <v>0</v>
      </c>
      <c r="AI65" s="12">
        <f t="shared" si="13"/>
        <v>0</v>
      </c>
      <c r="AJ65" s="18"/>
      <c r="AK65" s="12">
        <f t="shared" si="14"/>
        <v>0</v>
      </c>
      <c r="AL65" s="12">
        <f t="shared" si="15"/>
        <v>0</v>
      </c>
      <c r="AM65" s="12">
        <f t="shared" si="16"/>
        <v>0</v>
      </c>
      <c r="AN65" s="12">
        <f t="shared" si="17"/>
        <v>0</v>
      </c>
      <c r="AO65" s="12">
        <f t="shared" si="18"/>
        <v>0</v>
      </c>
      <c r="AQ65" s="12">
        <f t="shared" si="19"/>
        <v>0</v>
      </c>
      <c r="AR65" s="12">
        <f t="shared" si="20"/>
        <v>0</v>
      </c>
      <c r="AS65" s="12">
        <f t="shared" si="21"/>
        <v>0</v>
      </c>
      <c r="AT65" s="12">
        <f t="shared" si="22"/>
        <v>0</v>
      </c>
      <c r="AU65" s="12">
        <f t="shared" si="23"/>
        <v>0</v>
      </c>
      <c r="AV65" s="18"/>
      <c r="AW65" s="12">
        <f t="shared" si="24"/>
        <v>543</v>
      </c>
      <c r="AX65" s="12">
        <f t="shared" si="25"/>
        <v>48</v>
      </c>
      <c r="AY65" s="12">
        <f t="shared" si="26"/>
        <v>260</v>
      </c>
      <c r="AZ65" s="12">
        <f t="shared" si="27"/>
        <v>150</v>
      </c>
      <c r="BA65" s="12">
        <f t="shared" si="28"/>
        <v>85</v>
      </c>
      <c r="BB65" s="18"/>
      <c r="BC65" s="12">
        <f t="shared" si="29"/>
        <v>0</v>
      </c>
      <c r="BD65" s="12">
        <f t="shared" si="30"/>
        <v>0</v>
      </c>
      <c r="BE65" s="12">
        <f t="shared" si="31"/>
        <v>0</v>
      </c>
      <c r="BF65" s="12">
        <f t="shared" si="32"/>
        <v>0</v>
      </c>
      <c r="BG65" s="12">
        <f t="shared" si="33"/>
        <v>0</v>
      </c>
      <c r="BH65" s="12"/>
      <c r="BI65" s="12">
        <f t="shared" si="70"/>
        <v>543</v>
      </c>
      <c r="BJ65" s="12">
        <f t="shared" si="71"/>
        <v>48</v>
      </c>
      <c r="BK65" s="12">
        <f t="shared" si="72"/>
        <v>260</v>
      </c>
      <c r="BL65" s="12">
        <f t="shared" si="73"/>
        <v>150</v>
      </c>
      <c r="BM65" s="12">
        <f t="shared" si="74"/>
        <v>85</v>
      </c>
    </row>
    <row r="66" spans="1:65" x14ac:dyDescent="0.35">
      <c r="A66" s="18">
        <f t="shared" si="64"/>
        <v>0</v>
      </c>
      <c r="B66" s="18">
        <f t="shared" si="65"/>
        <v>0</v>
      </c>
      <c r="C66" s="18">
        <f t="shared" si="66"/>
        <v>0</v>
      </c>
      <c r="D66" s="18">
        <f t="shared" si="67"/>
        <v>1574</v>
      </c>
      <c r="E66" s="18">
        <f t="shared" si="68"/>
        <v>0</v>
      </c>
      <c r="F66" s="18">
        <f t="shared" si="69"/>
        <v>0</v>
      </c>
      <c r="G66" s="18"/>
      <c r="H66" s="18">
        <f t="shared" si="36"/>
        <v>0</v>
      </c>
      <c r="I66" s="18">
        <f t="shared" si="37"/>
        <v>0</v>
      </c>
      <c r="J66" s="18">
        <f t="shared" si="38"/>
        <v>0</v>
      </c>
      <c r="K66" s="18">
        <f t="shared" si="39"/>
        <v>1</v>
      </c>
      <c r="L66" s="18">
        <f t="shared" si="40"/>
        <v>0</v>
      </c>
      <c r="M66" s="18">
        <f t="shared" si="41"/>
        <v>0</v>
      </c>
      <c r="N66" s="4">
        <v>4</v>
      </c>
      <c r="O66" s="52">
        <v>4</v>
      </c>
      <c r="P66" t="s">
        <v>109</v>
      </c>
      <c r="Q66">
        <v>1574</v>
      </c>
      <c r="R66">
        <v>940</v>
      </c>
      <c r="S66">
        <v>248</v>
      </c>
      <c r="T66">
        <v>525</v>
      </c>
      <c r="U66">
        <v>93</v>
      </c>
      <c r="V66" s="19">
        <v>74</v>
      </c>
      <c r="W66" s="18"/>
      <c r="Y66" s="12">
        <f t="shared" si="4"/>
        <v>0</v>
      </c>
      <c r="Z66" s="12">
        <f t="shared" si="5"/>
        <v>0</v>
      </c>
      <c r="AA66" s="12">
        <f t="shared" si="6"/>
        <v>0</v>
      </c>
      <c r="AB66" s="12">
        <f t="shared" si="7"/>
        <v>0</v>
      </c>
      <c r="AC66" s="12">
        <f t="shared" si="8"/>
        <v>0</v>
      </c>
      <c r="AD66" s="12"/>
      <c r="AE66" s="12">
        <f t="shared" si="9"/>
        <v>0</v>
      </c>
      <c r="AF66" s="12">
        <f t="shared" si="10"/>
        <v>0</v>
      </c>
      <c r="AG66" s="12">
        <f t="shared" si="11"/>
        <v>0</v>
      </c>
      <c r="AH66" s="12">
        <f t="shared" si="12"/>
        <v>0</v>
      </c>
      <c r="AI66" s="12">
        <f t="shared" si="13"/>
        <v>0</v>
      </c>
      <c r="AJ66" s="18"/>
      <c r="AK66" s="12">
        <f t="shared" si="14"/>
        <v>0</v>
      </c>
      <c r="AL66" s="12">
        <f t="shared" si="15"/>
        <v>0</v>
      </c>
      <c r="AM66" s="12">
        <f t="shared" si="16"/>
        <v>0</v>
      </c>
      <c r="AN66" s="12">
        <f t="shared" si="17"/>
        <v>0</v>
      </c>
      <c r="AO66" s="12">
        <f t="shared" si="18"/>
        <v>0</v>
      </c>
      <c r="AQ66" s="12">
        <f t="shared" si="19"/>
        <v>940</v>
      </c>
      <c r="AR66" s="12">
        <f t="shared" si="20"/>
        <v>248</v>
      </c>
      <c r="AS66" s="12">
        <f t="shared" si="21"/>
        <v>525</v>
      </c>
      <c r="AT66" s="12">
        <f t="shared" si="22"/>
        <v>93</v>
      </c>
      <c r="AU66" s="12">
        <f t="shared" si="23"/>
        <v>74</v>
      </c>
      <c r="AV66" s="18"/>
      <c r="AW66" s="12">
        <f t="shared" si="24"/>
        <v>0</v>
      </c>
      <c r="AX66" s="12">
        <f t="shared" si="25"/>
        <v>0</v>
      </c>
      <c r="AY66" s="12">
        <f t="shared" si="26"/>
        <v>0</v>
      </c>
      <c r="AZ66" s="12">
        <f t="shared" si="27"/>
        <v>0</v>
      </c>
      <c r="BA66" s="12">
        <f t="shared" si="28"/>
        <v>0</v>
      </c>
      <c r="BB66" s="18"/>
      <c r="BC66" s="12">
        <f t="shared" si="29"/>
        <v>0</v>
      </c>
      <c r="BD66" s="12">
        <f t="shared" si="30"/>
        <v>0</v>
      </c>
      <c r="BE66" s="12">
        <f t="shared" si="31"/>
        <v>0</v>
      </c>
      <c r="BF66" s="12">
        <f t="shared" si="32"/>
        <v>0</v>
      </c>
      <c r="BG66" s="12">
        <f t="shared" si="33"/>
        <v>0</v>
      </c>
      <c r="BH66" s="12"/>
      <c r="BI66" s="12">
        <f t="shared" si="70"/>
        <v>940</v>
      </c>
      <c r="BJ66" s="12">
        <f t="shared" si="71"/>
        <v>248</v>
      </c>
      <c r="BK66" s="12">
        <f t="shared" si="72"/>
        <v>525</v>
      </c>
      <c r="BL66" s="12">
        <f t="shared" si="73"/>
        <v>93</v>
      </c>
      <c r="BM66" s="12">
        <f t="shared" si="74"/>
        <v>74</v>
      </c>
    </row>
    <row r="67" spans="1:65" x14ac:dyDescent="0.35">
      <c r="A67" s="18">
        <f t="shared" si="64"/>
        <v>0</v>
      </c>
      <c r="B67" s="18">
        <f t="shared" si="65"/>
        <v>0</v>
      </c>
      <c r="C67" s="18">
        <f t="shared" si="66"/>
        <v>0</v>
      </c>
      <c r="D67" s="18">
        <f t="shared" si="67"/>
        <v>3264</v>
      </c>
      <c r="E67" s="18">
        <f t="shared" si="68"/>
        <v>0</v>
      </c>
      <c r="F67" s="18">
        <f t="shared" si="69"/>
        <v>0</v>
      </c>
      <c r="G67" s="18"/>
      <c r="H67" s="18">
        <f t="shared" si="36"/>
        <v>0</v>
      </c>
      <c r="I67" s="18">
        <f t="shared" si="37"/>
        <v>0</v>
      </c>
      <c r="J67" s="18">
        <f t="shared" si="38"/>
        <v>0</v>
      </c>
      <c r="K67" s="18">
        <f t="shared" si="39"/>
        <v>1</v>
      </c>
      <c r="L67" s="18">
        <f t="shared" si="40"/>
        <v>0</v>
      </c>
      <c r="M67" s="18">
        <f t="shared" si="41"/>
        <v>0</v>
      </c>
      <c r="N67" s="4">
        <v>6</v>
      </c>
      <c r="O67" s="52">
        <v>4</v>
      </c>
      <c r="P67" t="s">
        <v>116</v>
      </c>
      <c r="Q67">
        <v>3264</v>
      </c>
      <c r="R67">
        <v>1903</v>
      </c>
      <c r="S67">
        <v>600</v>
      </c>
      <c r="T67">
        <v>951</v>
      </c>
      <c r="U67">
        <v>264</v>
      </c>
      <c r="V67" s="19">
        <v>88</v>
      </c>
      <c r="W67" s="18"/>
      <c r="Y67" s="12">
        <f t="shared" si="4"/>
        <v>0</v>
      </c>
      <c r="Z67" s="12">
        <f t="shared" si="5"/>
        <v>0</v>
      </c>
      <c r="AA67" s="12">
        <f t="shared" si="6"/>
        <v>0</v>
      </c>
      <c r="AB67" s="12">
        <f t="shared" si="7"/>
        <v>0</v>
      </c>
      <c r="AC67" s="12">
        <f t="shared" si="8"/>
        <v>0</v>
      </c>
      <c r="AD67" s="12"/>
      <c r="AE67" s="12">
        <f t="shared" si="9"/>
        <v>0</v>
      </c>
      <c r="AF67" s="12">
        <f t="shared" si="10"/>
        <v>0</v>
      </c>
      <c r="AG67" s="12">
        <f t="shared" si="11"/>
        <v>0</v>
      </c>
      <c r="AH67" s="12">
        <f t="shared" si="12"/>
        <v>0</v>
      </c>
      <c r="AI67" s="12">
        <f t="shared" si="13"/>
        <v>0</v>
      </c>
      <c r="AJ67" s="18"/>
      <c r="AK67" s="12">
        <f t="shared" si="14"/>
        <v>0</v>
      </c>
      <c r="AL67" s="12">
        <f t="shared" si="15"/>
        <v>0</v>
      </c>
      <c r="AM67" s="12">
        <f t="shared" si="16"/>
        <v>0</v>
      </c>
      <c r="AN67" s="12">
        <f t="shared" si="17"/>
        <v>0</v>
      </c>
      <c r="AO67" s="12">
        <f t="shared" si="18"/>
        <v>0</v>
      </c>
      <c r="AQ67" s="12">
        <f t="shared" si="19"/>
        <v>1903</v>
      </c>
      <c r="AR67" s="12">
        <f t="shared" si="20"/>
        <v>600</v>
      </c>
      <c r="AS67" s="12">
        <f t="shared" si="21"/>
        <v>951</v>
      </c>
      <c r="AT67" s="12">
        <f t="shared" si="22"/>
        <v>264</v>
      </c>
      <c r="AU67" s="12">
        <f t="shared" si="23"/>
        <v>88</v>
      </c>
      <c r="AV67" s="18"/>
      <c r="AW67" s="12">
        <f t="shared" si="24"/>
        <v>0</v>
      </c>
      <c r="AX67" s="12">
        <f t="shared" si="25"/>
        <v>0</v>
      </c>
      <c r="AY67" s="12">
        <f t="shared" si="26"/>
        <v>0</v>
      </c>
      <c r="AZ67" s="12">
        <f t="shared" si="27"/>
        <v>0</v>
      </c>
      <c r="BA67" s="12">
        <f t="shared" si="28"/>
        <v>0</v>
      </c>
      <c r="BB67" s="18"/>
      <c r="BC67" s="12">
        <f t="shared" si="29"/>
        <v>0</v>
      </c>
      <c r="BD67" s="12">
        <f t="shared" si="30"/>
        <v>0</v>
      </c>
      <c r="BE67" s="12">
        <f t="shared" si="31"/>
        <v>0</v>
      </c>
      <c r="BF67" s="12">
        <f t="shared" si="32"/>
        <v>0</v>
      </c>
      <c r="BG67" s="12">
        <f t="shared" si="33"/>
        <v>0</v>
      </c>
      <c r="BH67" s="12"/>
      <c r="BI67" s="12">
        <f t="shared" si="70"/>
        <v>1903</v>
      </c>
      <c r="BJ67" s="12">
        <f t="shared" si="71"/>
        <v>600</v>
      </c>
      <c r="BK67" s="12">
        <f t="shared" si="72"/>
        <v>951</v>
      </c>
      <c r="BL67" s="12">
        <f t="shared" si="73"/>
        <v>264</v>
      </c>
      <c r="BM67" s="12">
        <f t="shared" si="74"/>
        <v>88</v>
      </c>
    </row>
    <row r="68" spans="1:65" s="18" customFormat="1" x14ac:dyDescent="0.35">
      <c r="A68" s="18">
        <f t="shared" ref="A68" si="75">H68*$Q68</f>
        <v>0</v>
      </c>
      <c r="B68" s="18">
        <f t="shared" ref="B68" si="76">I68*$Q68</f>
        <v>0</v>
      </c>
      <c r="C68" s="18">
        <f t="shared" ref="C68" si="77">J68*$Q68</f>
        <v>0</v>
      </c>
      <c r="D68" s="18">
        <f t="shared" ref="D68" si="78">K68*$Q68</f>
        <v>0</v>
      </c>
      <c r="E68" s="18">
        <f t="shared" ref="E68" si="79">L68*$Q68</f>
        <v>0</v>
      </c>
      <c r="F68" s="18">
        <f t="shared" ref="F68" si="80">M68*$Q68</f>
        <v>3528</v>
      </c>
      <c r="H68" s="18">
        <f t="shared" si="36"/>
        <v>0</v>
      </c>
      <c r="I68" s="18">
        <f t="shared" si="37"/>
        <v>0</v>
      </c>
      <c r="J68" s="18">
        <f t="shared" si="38"/>
        <v>0</v>
      </c>
      <c r="K68" s="18">
        <f t="shared" si="39"/>
        <v>0</v>
      </c>
      <c r="L68" s="18">
        <f t="shared" si="40"/>
        <v>0</v>
      </c>
      <c r="M68" s="18">
        <f t="shared" si="41"/>
        <v>1</v>
      </c>
      <c r="N68" s="4">
        <v>6</v>
      </c>
      <c r="O68" s="52">
        <v>6</v>
      </c>
      <c r="P68" s="18" t="s">
        <v>117</v>
      </c>
      <c r="Q68" s="18">
        <v>3528</v>
      </c>
      <c r="R68" s="18">
        <v>2512</v>
      </c>
      <c r="S68" s="18">
        <v>616</v>
      </c>
      <c r="T68" s="18">
        <v>1176</v>
      </c>
      <c r="U68" s="18">
        <v>522</v>
      </c>
      <c r="V68" s="19">
        <v>198</v>
      </c>
      <c r="Y68" s="12">
        <f t="shared" si="4"/>
        <v>0</v>
      </c>
      <c r="Z68" s="12">
        <f t="shared" si="5"/>
        <v>0</v>
      </c>
      <c r="AA68" s="12">
        <f t="shared" si="6"/>
        <v>0</v>
      </c>
      <c r="AB68" s="12">
        <f t="shared" si="7"/>
        <v>0</v>
      </c>
      <c r="AC68" s="12">
        <f t="shared" si="8"/>
        <v>0</v>
      </c>
      <c r="AD68" s="12"/>
      <c r="AE68" s="12">
        <f t="shared" si="9"/>
        <v>0</v>
      </c>
      <c r="AF68" s="12">
        <f t="shared" si="10"/>
        <v>0</v>
      </c>
      <c r="AG68" s="12">
        <f t="shared" si="11"/>
        <v>0</v>
      </c>
      <c r="AH68" s="12">
        <f t="shared" si="12"/>
        <v>0</v>
      </c>
      <c r="AI68" s="12">
        <f t="shared" si="13"/>
        <v>0</v>
      </c>
      <c r="AK68" s="12">
        <f t="shared" si="14"/>
        <v>0</v>
      </c>
      <c r="AL68" s="12">
        <f t="shared" si="15"/>
        <v>0</v>
      </c>
      <c r="AM68" s="12">
        <f t="shared" si="16"/>
        <v>0</v>
      </c>
      <c r="AN68" s="12">
        <f t="shared" si="17"/>
        <v>0</v>
      </c>
      <c r="AO68" s="12">
        <f t="shared" si="18"/>
        <v>0</v>
      </c>
      <c r="AQ68" s="12">
        <f t="shared" si="19"/>
        <v>0</v>
      </c>
      <c r="AR68" s="12">
        <f t="shared" si="20"/>
        <v>0</v>
      </c>
      <c r="AS68" s="12">
        <f t="shared" si="21"/>
        <v>0</v>
      </c>
      <c r="AT68" s="12">
        <f t="shared" si="22"/>
        <v>0</v>
      </c>
      <c r="AU68" s="12">
        <f t="shared" si="23"/>
        <v>0</v>
      </c>
      <c r="AW68" s="12">
        <f t="shared" si="24"/>
        <v>0</v>
      </c>
      <c r="AX68" s="12">
        <f t="shared" si="25"/>
        <v>0</v>
      </c>
      <c r="AY68" s="12">
        <f t="shared" si="26"/>
        <v>0</v>
      </c>
      <c r="AZ68" s="12">
        <f t="shared" si="27"/>
        <v>0</v>
      </c>
      <c r="BA68" s="12">
        <f t="shared" si="28"/>
        <v>0</v>
      </c>
      <c r="BC68" s="12">
        <f t="shared" si="29"/>
        <v>2512</v>
      </c>
      <c r="BD68" s="12">
        <f t="shared" si="30"/>
        <v>616</v>
      </c>
      <c r="BE68" s="12">
        <f t="shared" si="31"/>
        <v>1176</v>
      </c>
      <c r="BF68" s="12">
        <f t="shared" si="32"/>
        <v>522</v>
      </c>
      <c r="BG68" s="12">
        <f t="shared" si="33"/>
        <v>198</v>
      </c>
      <c r="BH68" s="12"/>
      <c r="BI68" s="12">
        <f t="shared" ref="BI68" si="81">Y68+AE68+AK68+AQ68+AW68+BC68</f>
        <v>2512</v>
      </c>
      <c r="BJ68" s="12">
        <f t="shared" ref="BJ68" si="82">Z68+AF68+AL68+AR68+AX68+BD68</f>
        <v>616</v>
      </c>
      <c r="BK68" s="12">
        <f t="shared" ref="BK68" si="83">AA68+AG68+AM68+AS68+AY68+BE68</f>
        <v>1176</v>
      </c>
      <c r="BL68" s="12">
        <f t="shared" ref="BL68" si="84">AB68+AH68+AN68+AT68+AZ68+BF68</f>
        <v>522</v>
      </c>
      <c r="BM68" s="12">
        <f t="shared" ref="BM68" si="85">AC68+AI68+AO68+AU68+BA68+BG68</f>
        <v>198</v>
      </c>
    </row>
    <row r="69" spans="1:65" x14ac:dyDescent="0.35">
      <c r="A69" s="18">
        <f t="shared" si="64"/>
        <v>0</v>
      </c>
      <c r="B69" s="18">
        <f t="shared" si="65"/>
        <v>0</v>
      </c>
      <c r="C69" s="18">
        <f t="shared" si="66"/>
        <v>0</v>
      </c>
      <c r="D69" s="18">
        <f t="shared" si="67"/>
        <v>0</v>
      </c>
      <c r="E69" s="18">
        <f t="shared" si="68"/>
        <v>0</v>
      </c>
      <c r="F69" s="18">
        <f t="shared" si="69"/>
        <v>2109</v>
      </c>
      <c r="G69" s="18"/>
      <c r="H69" s="18">
        <f t="shared" si="36"/>
        <v>0</v>
      </c>
      <c r="I69" s="18">
        <f t="shared" si="37"/>
        <v>0</v>
      </c>
      <c r="J69" s="18">
        <f t="shared" si="38"/>
        <v>0</v>
      </c>
      <c r="K69" s="18">
        <f t="shared" si="39"/>
        <v>0</v>
      </c>
      <c r="L69" s="18">
        <f t="shared" si="40"/>
        <v>0</v>
      </c>
      <c r="M69" s="18">
        <f t="shared" si="41"/>
        <v>1</v>
      </c>
      <c r="N69" s="4">
        <v>6</v>
      </c>
      <c r="O69" s="52">
        <v>6</v>
      </c>
      <c r="P69" t="s">
        <v>118</v>
      </c>
      <c r="Q69">
        <v>2109</v>
      </c>
      <c r="R69">
        <v>1335</v>
      </c>
      <c r="S69">
        <v>454</v>
      </c>
      <c r="T69">
        <v>746</v>
      </c>
      <c r="U69">
        <v>57</v>
      </c>
      <c r="V69" s="19">
        <v>78</v>
      </c>
      <c r="W69" s="18"/>
      <c r="Y69" s="12">
        <f t="shared" si="4"/>
        <v>0</v>
      </c>
      <c r="Z69" s="12">
        <f t="shared" si="5"/>
        <v>0</v>
      </c>
      <c r="AA69" s="12">
        <f t="shared" si="6"/>
        <v>0</v>
      </c>
      <c r="AB69" s="12">
        <f t="shared" si="7"/>
        <v>0</v>
      </c>
      <c r="AC69" s="12">
        <f t="shared" si="8"/>
        <v>0</v>
      </c>
      <c r="AD69" s="12"/>
      <c r="AE69" s="12">
        <f t="shared" si="9"/>
        <v>0</v>
      </c>
      <c r="AF69" s="12">
        <f t="shared" si="10"/>
        <v>0</v>
      </c>
      <c r="AG69" s="12">
        <f t="shared" si="11"/>
        <v>0</v>
      </c>
      <c r="AH69" s="12">
        <f t="shared" si="12"/>
        <v>0</v>
      </c>
      <c r="AI69" s="12">
        <f t="shared" si="13"/>
        <v>0</v>
      </c>
      <c r="AJ69" s="18"/>
      <c r="AK69" s="12">
        <f t="shared" si="14"/>
        <v>0</v>
      </c>
      <c r="AL69" s="12">
        <f t="shared" si="15"/>
        <v>0</v>
      </c>
      <c r="AM69" s="12">
        <f t="shared" si="16"/>
        <v>0</v>
      </c>
      <c r="AN69" s="12">
        <f t="shared" si="17"/>
        <v>0</v>
      </c>
      <c r="AO69" s="12">
        <f t="shared" si="18"/>
        <v>0</v>
      </c>
      <c r="AQ69" s="12">
        <f t="shared" si="19"/>
        <v>0</v>
      </c>
      <c r="AR69" s="12">
        <f t="shared" si="20"/>
        <v>0</v>
      </c>
      <c r="AS69" s="12">
        <f t="shared" si="21"/>
        <v>0</v>
      </c>
      <c r="AT69" s="12">
        <f t="shared" si="22"/>
        <v>0</v>
      </c>
      <c r="AU69" s="12">
        <f t="shared" si="23"/>
        <v>0</v>
      </c>
      <c r="AV69" s="18"/>
      <c r="AW69" s="12">
        <f t="shared" si="24"/>
        <v>0</v>
      </c>
      <c r="AX69" s="12">
        <f t="shared" si="25"/>
        <v>0</v>
      </c>
      <c r="AY69" s="12">
        <f t="shared" si="26"/>
        <v>0</v>
      </c>
      <c r="AZ69" s="12">
        <f t="shared" si="27"/>
        <v>0</v>
      </c>
      <c r="BA69" s="12">
        <f t="shared" si="28"/>
        <v>0</v>
      </c>
      <c r="BB69" s="18"/>
      <c r="BC69" s="12">
        <f t="shared" si="29"/>
        <v>1335</v>
      </c>
      <c r="BD69" s="12">
        <f t="shared" si="30"/>
        <v>454</v>
      </c>
      <c r="BE69" s="12">
        <f t="shared" si="31"/>
        <v>746</v>
      </c>
      <c r="BF69" s="12">
        <f t="shared" si="32"/>
        <v>57</v>
      </c>
      <c r="BG69" s="12">
        <f t="shared" si="33"/>
        <v>78</v>
      </c>
      <c r="BH69" s="12"/>
      <c r="BI69" s="12">
        <f t="shared" si="70"/>
        <v>1335</v>
      </c>
      <c r="BJ69" s="12">
        <f t="shared" si="71"/>
        <v>454</v>
      </c>
      <c r="BK69" s="12">
        <f t="shared" si="72"/>
        <v>746</v>
      </c>
      <c r="BL69" s="12">
        <f t="shared" si="73"/>
        <v>57</v>
      </c>
      <c r="BM69" s="12">
        <f t="shared" si="74"/>
        <v>78</v>
      </c>
    </row>
    <row r="70" spans="1:65" x14ac:dyDescent="0.35">
      <c r="W70" s="18"/>
      <c r="AP70"/>
      <c r="BH70" s="18"/>
      <c r="BI70" s="18"/>
      <c r="BJ70" s="18"/>
      <c r="BK70" s="18"/>
      <c r="BL70" s="18"/>
      <c r="BM70" s="18"/>
    </row>
    <row r="71" spans="1:65" x14ac:dyDescent="0.35">
      <c r="A71" s="1">
        <f>SUM(A23:A70)</f>
        <v>19681</v>
      </c>
      <c r="B71" s="19">
        <f t="shared" ref="B71:F71" si="86">SUM(B23:B70)</f>
        <v>22779</v>
      </c>
      <c r="C71" s="19">
        <f t="shared" si="86"/>
        <v>20879</v>
      </c>
      <c r="D71" s="19">
        <f t="shared" si="86"/>
        <v>21303</v>
      </c>
      <c r="E71" s="19">
        <f t="shared" si="86"/>
        <v>20826</v>
      </c>
      <c r="F71" s="19">
        <f t="shared" si="86"/>
        <v>22386</v>
      </c>
      <c r="O71" s="4" t="s">
        <v>30</v>
      </c>
      <c r="Q71" s="19">
        <f>SUM(Q23:Q70)</f>
        <v>127854</v>
      </c>
      <c r="R71" s="19">
        <f t="shared" ref="R71:V71" si="87">SUM(R23:R70)</f>
        <v>75666</v>
      </c>
      <c r="S71" s="19">
        <f t="shared" si="87"/>
        <v>25299</v>
      </c>
      <c r="T71" s="19">
        <f t="shared" si="87"/>
        <v>31613</v>
      </c>
      <c r="U71" s="19">
        <f t="shared" si="87"/>
        <v>12069</v>
      </c>
      <c r="V71" s="19">
        <f t="shared" si="87"/>
        <v>6685</v>
      </c>
      <c r="W71" s="18"/>
      <c r="Y71" s="19">
        <f t="shared" ref="Y71" si="88">SUM(Y23:Y70)</f>
        <v>10526</v>
      </c>
      <c r="Z71" s="19">
        <f t="shared" ref="Z71" si="89">SUM(Z23:Z70)</f>
        <v>5121</v>
      </c>
      <c r="AA71" s="19">
        <f t="shared" ref="AA71" si="90">SUM(AA23:AA70)</f>
        <v>3455</v>
      </c>
      <c r="AB71" s="19">
        <f t="shared" ref="AB71" si="91">SUM(AB23:AB70)</f>
        <v>931</v>
      </c>
      <c r="AC71" s="19">
        <f t="shared" ref="AC71" si="92">SUM(AC23:AC70)</f>
        <v>1019</v>
      </c>
      <c r="AE71" s="19">
        <f t="shared" ref="AE71" si="93">SUM(AE23:AE70)</f>
        <v>13230</v>
      </c>
      <c r="AF71" s="19">
        <f t="shared" ref="AF71" si="94">SUM(AF23:AF70)</f>
        <v>4209</v>
      </c>
      <c r="AG71" s="19">
        <f t="shared" ref="AG71" si="95">SUM(AG23:AG70)</f>
        <v>4587</v>
      </c>
      <c r="AH71" s="19">
        <f t="shared" ref="AH71" si="96">SUM(AH23:AH70)</f>
        <v>2886</v>
      </c>
      <c r="AI71" s="19">
        <f t="shared" ref="AI71" si="97">SUM(AI23:AI70)</f>
        <v>1548</v>
      </c>
      <c r="AK71" s="19">
        <f t="shared" ref="AK71" si="98">SUM(AK23:AK70)</f>
        <v>11299</v>
      </c>
      <c r="AL71" s="19">
        <f t="shared" ref="AL71" si="99">SUM(AL23:AL70)</f>
        <v>4502</v>
      </c>
      <c r="AM71" s="19">
        <f t="shared" ref="AM71" si="100">SUM(AM23:AM70)</f>
        <v>4143</v>
      </c>
      <c r="AN71" s="19">
        <f t="shared" ref="AN71" si="101">SUM(AN23:AN70)</f>
        <v>1726</v>
      </c>
      <c r="AO71" s="19">
        <f t="shared" ref="AO71" si="102">SUM(AO23:AO70)</f>
        <v>928</v>
      </c>
      <c r="AP71"/>
      <c r="AQ71" s="19">
        <f t="shared" ref="AQ71" si="103">SUM(AQ23:AQ70)</f>
        <v>11097</v>
      </c>
      <c r="AR71" s="19">
        <f t="shared" ref="AR71" si="104">SUM(AR23:AR70)</f>
        <v>3927</v>
      </c>
      <c r="AS71" s="19">
        <f t="shared" ref="AS71" si="105">SUM(AS23:AS70)</f>
        <v>4573</v>
      </c>
      <c r="AT71" s="19">
        <f t="shared" ref="AT71" si="106">SUM(AT23:AT70)</f>
        <v>1856</v>
      </c>
      <c r="AU71" s="19">
        <f t="shared" ref="AU71" si="107">SUM(AU23:AU70)</f>
        <v>741</v>
      </c>
      <c r="AW71" s="19">
        <f t="shared" ref="AW71" si="108">SUM(AW23:AW70)</f>
        <v>16699</v>
      </c>
      <c r="AX71" s="19">
        <f t="shared" ref="AX71" si="109">SUM(AX23:AX70)</f>
        <v>3357</v>
      </c>
      <c r="AY71" s="19">
        <f t="shared" ref="AY71" si="110">SUM(AY23:AY70)</f>
        <v>8441</v>
      </c>
      <c r="AZ71" s="19">
        <f t="shared" ref="AZ71" si="111">SUM(AZ23:AZ70)</f>
        <v>3336</v>
      </c>
      <c r="BA71" s="19">
        <f t="shared" ref="BA71" si="112">SUM(BA23:BA70)</f>
        <v>1565</v>
      </c>
      <c r="BC71" s="19">
        <f t="shared" ref="BC71" si="113">SUM(BC23:BC70)</f>
        <v>12815</v>
      </c>
      <c r="BD71" s="19">
        <f t="shared" ref="BD71" si="114">SUM(BD23:BD70)</f>
        <v>4183</v>
      </c>
      <c r="BE71" s="19">
        <f t="shared" ref="BE71" si="115">SUM(BE23:BE70)</f>
        <v>6414</v>
      </c>
      <c r="BF71" s="19">
        <f t="shared" ref="BF71" si="116">SUM(BF23:BF70)</f>
        <v>1334</v>
      </c>
      <c r="BG71" s="19">
        <f t="shared" ref="BG71" si="117">SUM(BG23:BG70)</f>
        <v>884</v>
      </c>
      <c r="BH71" s="12"/>
      <c r="BI71" s="19">
        <f t="shared" ref="BI71" si="118">SUM(BI23:BI70)</f>
        <v>75666</v>
      </c>
      <c r="BJ71" s="19">
        <f t="shared" ref="BJ71" si="119">SUM(BJ23:BJ70)</f>
        <v>25299</v>
      </c>
      <c r="BK71" s="19">
        <f t="shared" ref="BK71" si="120">SUM(BK23:BK70)</f>
        <v>31613</v>
      </c>
      <c r="BL71" s="19">
        <f t="shared" ref="BL71" si="121">SUM(BL23:BL70)</f>
        <v>12069</v>
      </c>
      <c r="BM71" s="19">
        <f t="shared" ref="BM71" si="122">SUM(BM23:BM70)</f>
        <v>6685</v>
      </c>
    </row>
    <row r="72" spans="1:65" x14ac:dyDescent="0.35">
      <c r="W72" s="18"/>
      <c r="Y72" s="20">
        <f>Y71/Y71</f>
        <v>1</v>
      </c>
      <c r="Z72" s="20">
        <f>Z71/Y71</f>
        <v>0.48650959528785864</v>
      </c>
      <c r="AA72" s="20">
        <f>AA71/Y71</f>
        <v>0.32823484704541134</v>
      </c>
      <c r="AB72" s="20">
        <f>AB71/Y71</f>
        <v>8.8447653429602882E-2</v>
      </c>
      <c r="AC72" s="20">
        <f>AC71/Y71</f>
        <v>9.680790423712711E-2</v>
      </c>
      <c r="AE72" s="20">
        <f>AE71/AE71</f>
        <v>1</v>
      </c>
      <c r="AF72" s="20">
        <f>AF71/AE71</f>
        <v>0.31814058956916103</v>
      </c>
      <c r="AG72" s="20">
        <f>AG71/AE71</f>
        <v>0.34671201814058955</v>
      </c>
      <c r="AH72" s="20">
        <f>AH71/AE71</f>
        <v>0.21814058956916099</v>
      </c>
      <c r="AI72" s="20">
        <f>AI71/AE71</f>
        <v>0.11700680272108843</v>
      </c>
      <c r="AK72" s="20">
        <f>AK71/AK71</f>
        <v>1</v>
      </c>
      <c r="AL72" s="20">
        <f>AL71/AK71</f>
        <v>0.39844234003009116</v>
      </c>
      <c r="AM72" s="20">
        <f>AM71/AK71</f>
        <v>0.36666961678024607</v>
      </c>
      <c r="AN72" s="20">
        <f>AN71/AK71</f>
        <v>0.15275688113992389</v>
      </c>
      <c r="AO72" s="20">
        <f>AO71/AK71</f>
        <v>8.2131162049738915E-2</v>
      </c>
      <c r="AP72"/>
      <c r="AQ72" s="20">
        <f>AQ71/AQ71</f>
        <v>1</v>
      </c>
      <c r="AR72" s="20">
        <f>AR71/AQ71</f>
        <v>0.35387942687212759</v>
      </c>
      <c r="AS72" s="20">
        <f>AS71/AQ71</f>
        <v>0.41209335856537804</v>
      </c>
      <c r="AT72" s="20">
        <f>AT71/AQ71</f>
        <v>0.16725241056141299</v>
      </c>
      <c r="AU72" s="20">
        <f>AU71/AQ71</f>
        <v>6.6774804001081378E-2</v>
      </c>
      <c r="AW72" s="20">
        <f>AW71/AW71</f>
        <v>1</v>
      </c>
      <c r="AX72" s="20">
        <f>AX71/AW71</f>
        <v>0.20103000179651476</v>
      </c>
      <c r="AY72" s="20">
        <f>AY71/AW71</f>
        <v>0.50547937002215704</v>
      </c>
      <c r="AZ72" s="20">
        <f>AZ71/AW71</f>
        <v>0.19977244146356068</v>
      </c>
      <c r="BA72" s="20">
        <f>BA71/AW71</f>
        <v>9.3718186717767535E-2</v>
      </c>
      <c r="BC72" s="20">
        <f>BC71/BC71</f>
        <v>1</v>
      </c>
      <c r="BD72" s="20">
        <f>BD71/BC71</f>
        <v>0.32641435817401482</v>
      </c>
      <c r="BE72" s="20">
        <f>BE71/BC71</f>
        <v>0.50050721810378462</v>
      </c>
      <c r="BF72" s="20">
        <f>BF71/BC71</f>
        <v>0.10409676160749122</v>
      </c>
      <c r="BG72" s="20">
        <f>BG71/BC71</f>
        <v>6.8981662114709325E-2</v>
      </c>
      <c r="BH72" s="20"/>
      <c r="BI72" s="20">
        <f>BI71/BI71</f>
        <v>1</v>
      </c>
      <c r="BJ72" s="20">
        <f>BJ71/BI71</f>
        <v>0.33435096344461185</v>
      </c>
      <c r="BK72" s="20">
        <f>BK71/BI71</f>
        <v>0.41779663256944993</v>
      </c>
      <c r="BL72" s="20">
        <f>BL71/BI71</f>
        <v>0.15950360796130361</v>
      </c>
      <c r="BM72" s="20">
        <f>BM71/BI71</f>
        <v>8.8348796024634579E-2</v>
      </c>
    </row>
    <row r="73" spans="1:65" x14ac:dyDescent="0.35">
      <c r="W73" s="18"/>
      <c r="AP73"/>
      <c r="BH73" s="18"/>
      <c r="BI73" s="18"/>
      <c r="BJ73" s="18"/>
      <c r="BK73" s="18"/>
      <c r="BL73" s="18"/>
      <c r="BM73" s="18"/>
    </row>
    <row r="74" spans="1:65" x14ac:dyDescent="0.35">
      <c r="W74" s="18"/>
      <c r="AP74"/>
      <c r="BH74" s="18"/>
      <c r="BI74" s="18"/>
      <c r="BJ74" s="18"/>
      <c r="BK74" s="18"/>
      <c r="BL74" s="18"/>
      <c r="BM74" s="18"/>
    </row>
    <row r="75" spans="1:65" x14ac:dyDescent="0.35">
      <c r="W75" s="18"/>
      <c r="AP75"/>
      <c r="BH75" s="18"/>
      <c r="BI75" s="18"/>
      <c r="BJ75" s="18"/>
      <c r="BK75" s="18"/>
      <c r="BL75" s="18"/>
      <c r="BM75" s="18"/>
    </row>
    <row r="76" spans="1:65" x14ac:dyDescent="0.35">
      <c r="W76" s="18"/>
      <c r="AP76"/>
      <c r="BH76" s="18"/>
      <c r="BI76" s="18"/>
      <c r="BJ76" s="18"/>
      <c r="BK76" s="18"/>
      <c r="BL76" s="18"/>
      <c r="BM76" s="18"/>
    </row>
    <row r="77" spans="1:65" x14ac:dyDescent="0.35">
      <c r="W77" s="18"/>
      <c r="AP77"/>
      <c r="BH77" s="18"/>
      <c r="BI77" s="18"/>
      <c r="BJ77" s="18"/>
      <c r="BK77" s="18"/>
      <c r="BL77" s="18"/>
      <c r="BM77" s="18"/>
    </row>
    <row r="78" spans="1:65" x14ac:dyDescent="0.35">
      <c r="W78" s="18"/>
      <c r="AP78"/>
      <c r="BH78" s="18"/>
      <c r="BI78" s="18"/>
      <c r="BJ78" s="18"/>
      <c r="BK78" s="18"/>
      <c r="BL78" s="18"/>
      <c r="BM78" s="18"/>
    </row>
    <row r="79" spans="1:65" x14ac:dyDescent="0.35">
      <c r="W79" s="18"/>
      <c r="AP79"/>
      <c r="BH79" s="18"/>
      <c r="BI79" s="18"/>
      <c r="BJ79" s="18"/>
      <c r="BK79" s="18"/>
      <c r="BL79" s="18"/>
      <c r="BM79" s="18"/>
    </row>
    <row r="80" spans="1:65" x14ac:dyDescent="0.35">
      <c r="W80" s="18"/>
      <c r="AP80"/>
      <c r="BH80" s="18"/>
      <c r="BI80" s="18"/>
      <c r="BJ80" s="18"/>
      <c r="BK80" s="18"/>
      <c r="BL80" s="18"/>
      <c r="BM80" s="18"/>
    </row>
  </sheetData>
  <sortState xmlns:xlrd2="http://schemas.microsoft.com/office/spreadsheetml/2017/richdata2" ref="A23:V55">
    <sortCondition ref="P23:P55"/>
  </sortState>
  <mergeCells count="10">
    <mergeCell ref="O1:X1"/>
    <mergeCell ref="P3:R3"/>
    <mergeCell ref="T3:X3"/>
    <mergeCell ref="T13:W14"/>
    <mergeCell ref="O2:X2"/>
    <mergeCell ref="A21:F21"/>
    <mergeCell ref="H21:M21"/>
    <mergeCell ref="AQ21:AU21"/>
    <mergeCell ref="AW21:BA21"/>
    <mergeCell ref="BC21:BG21"/>
  </mergeCells>
  <pageMargins left="0.7" right="0.7" top="0.75" bottom="0.75" header="0.3" footer="0.3"/>
  <pageSetup scale="62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94AD2-97AE-4F13-ACDE-2BEB05F2F289}">
  <dimension ref="A1"/>
  <sheetViews>
    <sheetView zoomScale="102" zoomScaleNormal="102"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H31"/>
  <sheetViews>
    <sheetView workbookViewId="0">
      <selection activeCell="B6" sqref="B6"/>
    </sheetView>
  </sheetViews>
  <sheetFormatPr defaultColWidth="9.1796875" defaultRowHeight="15.5" x14ac:dyDescent="0.35"/>
  <cols>
    <col min="1" max="1" width="9.1796875" style="8"/>
    <col min="2" max="2" width="71.26953125" style="8" customWidth="1"/>
    <col min="3" max="3" width="67" style="8" customWidth="1"/>
    <col min="4" max="16384" width="9.1796875" style="8"/>
  </cols>
  <sheetData>
    <row r="4" spans="1:8" x14ac:dyDescent="0.35">
      <c r="A4" s="5" t="s">
        <v>2</v>
      </c>
      <c r="B4" s="6" t="s">
        <v>3</v>
      </c>
      <c r="C4" s="7" t="s">
        <v>1</v>
      </c>
      <c r="F4" s="9"/>
      <c r="G4" s="9"/>
      <c r="H4" s="9"/>
    </row>
    <row r="5" spans="1:8" ht="37" x14ac:dyDescent="0.35">
      <c r="A5" s="45">
        <v>1</v>
      </c>
      <c r="B5" s="46" t="s">
        <v>123</v>
      </c>
      <c r="C5" s="46" t="s">
        <v>29</v>
      </c>
    </row>
    <row r="6" spans="1:8" ht="55.5" x14ac:dyDescent="0.35">
      <c r="A6" s="47">
        <v>2</v>
      </c>
      <c r="B6" s="48" t="s">
        <v>31</v>
      </c>
      <c r="C6" s="49" t="s">
        <v>32</v>
      </c>
    </row>
    <row r="7" spans="1:8" x14ac:dyDescent="0.35">
      <c r="A7" s="10"/>
      <c r="B7" s="11"/>
    </row>
    <row r="8" spans="1:8" x14ac:dyDescent="0.35">
      <c r="A8" s="10"/>
      <c r="B8" s="11"/>
    </row>
    <row r="9" spans="1:8" x14ac:dyDescent="0.35">
      <c r="A9" s="10"/>
      <c r="B9" s="11"/>
    </row>
    <row r="10" spans="1:8" x14ac:dyDescent="0.35">
      <c r="A10" s="10"/>
      <c r="B10" s="11"/>
    </row>
    <row r="11" spans="1:8" x14ac:dyDescent="0.35">
      <c r="A11" s="10"/>
      <c r="B11" s="11"/>
    </row>
    <row r="12" spans="1:8" x14ac:dyDescent="0.35">
      <c r="A12" s="10"/>
      <c r="B12" s="11"/>
    </row>
    <row r="13" spans="1:8" x14ac:dyDescent="0.35">
      <c r="A13" s="10"/>
      <c r="B13" s="11"/>
    </row>
    <row r="14" spans="1:8" x14ac:dyDescent="0.35">
      <c r="A14" s="10"/>
      <c r="B14" s="11"/>
    </row>
    <row r="15" spans="1:8" x14ac:dyDescent="0.35">
      <c r="A15" s="10"/>
      <c r="B15" s="11"/>
    </row>
    <row r="16" spans="1:8" x14ac:dyDescent="0.35">
      <c r="A16" s="10"/>
      <c r="B16" s="11"/>
    </row>
    <row r="17" spans="1:2" x14ac:dyDescent="0.35">
      <c r="A17" s="10"/>
      <c r="B17" s="11"/>
    </row>
    <row r="18" spans="1:2" x14ac:dyDescent="0.35">
      <c r="A18" s="10"/>
      <c r="B18" s="11"/>
    </row>
    <row r="19" spans="1:2" x14ac:dyDescent="0.35">
      <c r="A19" s="10"/>
      <c r="B19" s="11"/>
    </row>
    <row r="20" spans="1:2" x14ac:dyDescent="0.35">
      <c r="A20" s="10"/>
    </row>
    <row r="21" spans="1:2" x14ac:dyDescent="0.35">
      <c r="A21" s="10"/>
    </row>
    <row r="22" spans="1:2" x14ac:dyDescent="0.35">
      <c r="A22" s="10"/>
    </row>
    <row r="23" spans="1:2" x14ac:dyDescent="0.35">
      <c r="A23" s="10"/>
    </row>
    <row r="24" spans="1:2" x14ac:dyDescent="0.35">
      <c r="A24" s="10"/>
    </row>
    <row r="25" spans="1:2" x14ac:dyDescent="0.35">
      <c r="A25" s="10"/>
    </row>
    <row r="26" spans="1:2" x14ac:dyDescent="0.35">
      <c r="A26" s="10"/>
    </row>
    <row r="27" spans="1:2" x14ac:dyDescent="0.35">
      <c r="A27" s="10"/>
    </row>
    <row r="28" spans="1:2" x14ac:dyDescent="0.35">
      <c r="A28" s="10"/>
    </row>
    <row r="29" spans="1:2" x14ac:dyDescent="0.35">
      <c r="A29" s="10"/>
    </row>
    <row r="30" spans="1:2" x14ac:dyDescent="0.35">
      <c r="A30" s="10"/>
    </row>
    <row r="31" spans="1:2" x14ac:dyDescent="0.35">
      <c r="A31" s="1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data</vt:lpstr>
      <vt:lpstr>Calculator with data</vt:lpstr>
      <vt:lpstr>Pieces map</vt:lpstr>
      <vt:lpstr>Instructions</vt:lpstr>
      <vt:lpstr>'Calculator with data'!Print_Area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Jeanne Gobalet</dc:creator>
  <cp:lastModifiedBy>Jeanne Gobalet</cp:lastModifiedBy>
  <cp:lastPrinted>2021-10-23T03:26:36Z</cp:lastPrinted>
  <dcterms:created xsi:type="dcterms:W3CDTF">2018-03-11T22:13:23Z</dcterms:created>
  <dcterms:modified xsi:type="dcterms:W3CDTF">2021-11-16T16:29:37Z</dcterms:modified>
</cp:coreProperties>
</file>